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601\2017\"/>
    </mc:Choice>
  </mc:AlternateContent>
  <bookViews>
    <workbookView xWindow="240" yWindow="90" windowWidth="9135" windowHeight="4965" tabRatio="736" activeTab="5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I36" i="4689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J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T17" i="4681" l="1"/>
  <c r="J26" i="4689"/>
  <c r="AK19" i="4688" s="1"/>
  <c r="J23" i="4689"/>
  <c r="U19" i="4688" s="1"/>
  <c r="J25" i="4689"/>
  <c r="AF19" i="4688" s="1"/>
  <c r="J24" i="4689"/>
  <c r="Z19" i="4688" s="1"/>
  <c r="J34" i="4689"/>
  <c r="AF24" i="4688" s="1"/>
  <c r="J32" i="4689"/>
  <c r="U24" i="4688" s="1"/>
  <c r="J31" i="4689"/>
  <c r="P24" i="4688" s="1"/>
  <c r="J28" i="4689"/>
  <c r="D24" i="4688" s="1"/>
  <c r="J22" i="4689"/>
  <c r="P19" i="4688" s="1"/>
  <c r="J20" i="4689"/>
  <c r="G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H33" i="4688"/>
  <c r="BV21" i="4688" s="1"/>
  <c r="AI33" i="4688"/>
  <c r="BW21" i="4688" s="1"/>
  <c r="AK33" i="4688"/>
  <c r="BY21" i="4688" s="1"/>
  <c r="Z33" i="4688"/>
  <c r="BO21" i="4688" s="1"/>
  <c r="W33" i="4688"/>
  <c r="BL21" i="4688" s="1"/>
  <c r="R33" i="4688"/>
  <c r="BG21" i="4688" s="1"/>
  <c r="I33" i="4688"/>
  <c r="AY21" i="4688" s="1"/>
  <c r="H33" i="4688"/>
  <c r="AX21" i="4688" s="1"/>
  <c r="AO33" i="4688"/>
  <c r="CC21" i="4688" s="1"/>
  <c r="AM33" i="4688"/>
  <c r="CA21" i="4688" s="1"/>
  <c r="AL33" i="4688"/>
  <c r="BZ21" i="4688" s="1"/>
  <c r="AJ33" i="4688"/>
  <c r="BX21" i="4688" s="1"/>
  <c r="U23" i="4684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<sst xmlns="http://schemas.openxmlformats.org/spreadsheetml/2006/main" count="682" uniqueCount="154">
  <si>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</si>
  <si>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</si>
  <si>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</si>
  <si>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</si>
  <si>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</si>
  <si>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</si>
  <si>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</si>
  <si>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</si>
  <si>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</si>
  <si>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</si>
  <si>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</si>
  <si>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</si>
  <si>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</si>
  <si>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</si>
  <si>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</si>
  <si>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</si>
  <si>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</si>
  <si>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</si>
  <si>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</si>
  <si>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</si>
  <si>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</si>
  <si>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</si>
  <si>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</si>
  <si>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</si>
  <si>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</si>
  <si>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</si>
  <si>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</si>
  <si>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</si>
  <si>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</si>
  <si>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</si>
  <si>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</si>
  <si>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</si>
  <si>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</si>
  <si>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</si>
  <si>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</si>
  <si>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</si>
  <si>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</si>
  <si>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</si>
  <si>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</si>
  <si>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</si>
  <si>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</si>
  <si>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</si>
  <si>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</si>
  <si>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</si>
  <si>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</si>
  <si>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</si>
  <si>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</si>
  <si>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</si>
  <si>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</si>
  <si>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</si>
  <si>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</si>
  <si>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</si>
  <si>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</si>
  <si>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</si>
  <si>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</si>
  <si>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</si>
  <si>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</si>
  <si>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</si>
  <si>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</si>
  <si>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</si>
  <si>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</si>
  <si>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</si>
  <si>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</si>
  <si>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</si>
  <si>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</si>
  <si>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</si>
  <si>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</si>
  <si>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</si>
  <si>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</si>
  <si>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</si>
  <si>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</si>
  <si>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</si>
  <si>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</si>
  <si>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</si>
  <si>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</si>
  <si>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</si>
  <si>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</si>
  <si>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</si>
  <si>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</si>
  <si>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</si>
  <si>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</si>
  <si>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</si>
  <si>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</si>
  <si>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</si>
  <si>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</si>
  <si>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</si>
  <si>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</si>
  <si>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</si>
  <si>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</si>
  <si>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</si>
  <si>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</si>
  <si>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</si>
  <si>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</si>
  <si>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</si>
  <si>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</si>
  <si>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</si>
  <si>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</si>
  <si>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</si>
  <si>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</si>
  <si>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</si>
  <si>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</si>
  <si>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</si>
  <si>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</si>
  <si>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</si>
  <si>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</si>
  <si>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</si>
  <si>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</si>
  <si>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</si>
  <si>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</si>
  <si>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</si>
  <si>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</si>
  <si>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</si>
  <si>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</si>
  <si>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</si>
  <si>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</si>
  <si>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</si>
  <si>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</si>
  <si>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</si>
  <si>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</si>
  <si>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</si>
  <si>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</si>
  <si>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</si>
  <si>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</si>
  <si>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</si>
  <si>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</si>
  <si>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</si>
  <si>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</si>
  <si>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</si>
  <si>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</si>
  <si>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</si>
  <si>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</si>
  <si>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</si>
  <si>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</si>
  <si>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</si>
  <si>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</si>
  <si>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</si>
  <si>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</si>
  <si>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</si>
  <si>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</si>
  <si>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</si>
  <si>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</si>
  <si>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</si>
  <si>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</si>
  <si>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</si>
  <si>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</si>
  <si>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</si>
  <si>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</si>
  <si>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</si>
  <si>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33</t>
  </si>
  <si>
    <t>GEOVANNIS GONZALEZ</t>
  </si>
  <si>
    <t xml:space="preserve"> </t>
  </si>
  <si>
    <t>IVAN FONSECA</t>
  </si>
  <si>
    <t xml:space="preserve">VOL MAX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</si>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</sst>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256.5</c:v>
                </c:pt>
                <c:pt idx="1">
                  <c:v>285.5</c:v>
                </c:pt>
                <c:pt idx="2">
                  <c:v>293.5</c:v>
                </c:pt>
                <c:pt idx="3">
                  <c:v>221</c:v>
                </c:pt>
                <c:pt idx="4">
                  <c:v>205</c:v>
                </c:pt>
                <c:pt idx="5">
                  <c:v>197.5</c:v>
                </c:pt>
                <c:pt idx="6">
                  <c:v>219</c:v>
                </c:pt>
                <c:pt idx="7">
                  <c:v>190</c:v>
                </c:pt>
                <c:pt idx="8">
                  <c:v>167.5</c:v>
                </c:pt>
                <c:pt idx="9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693504"/>
        <c:axId val="164197120"/>
      </c:barChart>
      <c:catAx>
        <c:axId val="10369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9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69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406</c:v>
                </c:pt>
                <c:pt idx="1">
                  <c:v>472</c:v>
                </c:pt>
                <c:pt idx="2">
                  <c:v>444.5</c:v>
                </c:pt>
                <c:pt idx="3">
                  <c:v>397</c:v>
                </c:pt>
                <c:pt idx="4">
                  <c:v>357.5</c:v>
                </c:pt>
                <c:pt idx="5">
                  <c:v>354.5</c:v>
                </c:pt>
                <c:pt idx="6">
                  <c:v>369</c:v>
                </c:pt>
                <c:pt idx="7">
                  <c:v>364.5</c:v>
                </c:pt>
                <c:pt idx="8">
                  <c:v>317.5</c:v>
                </c:pt>
                <c:pt idx="9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09904"/>
        <c:axId val="165310296"/>
      </c:barChart>
      <c:catAx>
        <c:axId val="16530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1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315.5</c:v>
                </c:pt>
                <c:pt idx="1">
                  <c:v>360.5</c:v>
                </c:pt>
                <c:pt idx="2">
                  <c:v>334.5</c:v>
                </c:pt>
                <c:pt idx="3">
                  <c:v>329.5</c:v>
                </c:pt>
                <c:pt idx="4">
                  <c:v>329</c:v>
                </c:pt>
                <c:pt idx="5">
                  <c:v>340.5</c:v>
                </c:pt>
                <c:pt idx="6">
                  <c:v>304.5</c:v>
                </c:pt>
                <c:pt idx="7">
                  <c:v>309</c:v>
                </c:pt>
                <c:pt idx="8">
                  <c:v>305.5</c:v>
                </c:pt>
                <c:pt idx="9">
                  <c:v>297.5</c:v>
                </c:pt>
                <c:pt idx="10">
                  <c:v>283</c:v>
                </c:pt>
                <c:pt idx="11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11080"/>
        <c:axId val="165311472"/>
      </c:barChart>
      <c:catAx>
        <c:axId val="16531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1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1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1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274</c:v>
                </c:pt>
                <c:pt idx="1">
                  <c:v>286</c:v>
                </c:pt>
                <c:pt idx="2">
                  <c:v>337</c:v>
                </c:pt>
                <c:pt idx="3">
                  <c:v>311.5</c:v>
                </c:pt>
                <c:pt idx="4">
                  <c:v>290.5</c:v>
                </c:pt>
                <c:pt idx="5">
                  <c:v>306</c:v>
                </c:pt>
                <c:pt idx="6">
                  <c:v>259</c:v>
                </c:pt>
                <c:pt idx="7">
                  <c:v>230</c:v>
                </c:pt>
                <c:pt idx="8">
                  <c:v>261</c:v>
                </c:pt>
                <c:pt idx="9">
                  <c:v>265</c:v>
                </c:pt>
                <c:pt idx="10">
                  <c:v>275</c:v>
                </c:pt>
                <c:pt idx="11">
                  <c:v>324.5</c:v>
                </c:pt>
                <c:pt idx="12">
                  <c:v>334</c:v>
                </c:pt>
                <c:pt idx="13">
                  <c:v>326</c:v>
                </c:pt>
                <c:pt idx="14">
                  <c:v>373</c:v>
                </c:pt>
                <c:pt idx="15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10024"/>
        <c:axId val="167010416"/>
      </c:barChart>
      <c:catAx>
        <c:axId val="167010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1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10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1056.5</c:v>
                </c:pt>
                <c:pt idx="4">
                  <c:v>1005</c:v>
                </c:pt>
                <c:pt idx="5">
                  <c:v>917</c:v>
                </c:pt>
                <c:pt idx="6">
                  <c:v>842.5</c:v>
                </c:pt>
                <c:pt idx="7">
                  <c:v>811.5</c:v>
                </c:pt>
                <c:pt idx="8">
                  <c:v>774</c:v>
                </c:pt>
                <c:pt idx="9">
                  <c:v>772</c:v>
                </c:pt>
                <c:pt idx="13">
                  <c:v>615</c:v>
                </c:pt>
                <c:pt idx="14">
                  <c:v>615</c:v>
                </c:pt>
                <c:pt idx="15">
                  <c:v>605.5</c:v>
                </c:pt>
                <c:pt idx="16">
                  <c:v>578</c:v>
                </c:pt>
                <c:pt idx="17">
                  <c:v>540.5</c:v>
                </c:pt>
                <c:pt idx="18">
                  <c:v>538</c:v>
                </c:pt>
                <c:pt idx="19">
                  <c:v>549.5</c:v>
                </c:pt>
                <c:pt idx="20">
                  <c:v>571.5</c:v>
                </c:pt>
                <c:pt idx="21">
                  <c:v>631.5</c:v>
                </c:pt>
                <c:pt idx="22">
                  <c:v>667</c:v>
                </c:pt>
                <c:pt idx="23">
                  <c:v>705</c:v>
                </c:pt>
                <c:pt idx="24">
                  <c:v>739.5</c:v>
                </c:pt>
                <c:pt idx="25">
                  <c:v>731</c:v>
                </c:pt>
                <c:pt idx="29">
                  <c:v>772</c:v>
                </c:pt>
                <c:pt idx="30">
                  <c:v>753</c:v>
                </c:pt>
                <c:pt idx="31">
                  <c:v>719</c:v>
                </c:pt>
                <c:pt idx="32">
                  <c:v>693.5</c:v>
                </c:pt>
                <c:pt idx="33">
                  <c:v>664.5</c:v>
                </c:pt>
                <c:pt idx="34">
                  <c:v>654.5</c:v>
                </c:pt>
                <c:pt idx="35">
                  <c:v>626</c:v>
                </c:pt>
                <c:pt idx="36">
                  <c:v>602.5</c:v>
                </c:pt>
                <c:pt idx="37">
                  <c:v>593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248.5</c:v>
                </c:pt>
                <c:pt idx="4">
                  <c:v>253</c:v>
                </c:pt>
                <c:pt idx="5">
                  <c:v>249</c:v>
                </c:pt>
                <c:pt idx="6">
                  <c:v>248.5</c:v>
                </c:pt>
                <c:pt idx="7">
                  <c:v>247.5</c:v>
                </c:pt>
                <c:pt idx="8">
                  <c:v>255.5</c:v>
                </c:pt>
                <c:pt idx="9">
                  <c:v>259</c:v>
                </c:pt>
                <c:pt idx="13">
                  <c:v>246</c:v>
                </c:pt>
                <c:pt idx="14">
                  <c:v>236</c:v>
                </c:pt>
                <c:pt idx="15">
                  <c:v>227.5</c:v>
                </c:pt>
                <c:pt idx="16">
                  <c:v>196</c:v>
                </c:pt>
                <c:pt idx="17">
                  <c:v>171.5</c:v>
                </c:pt>
                <c:pt idx="18">
                  <c:v>176</c:v>
                </c:pt>
                <c:pt idx="19">
                  <c:v>173.5</c:v>
                </c:pt>
                <c:pt idx="20">
                  <c:v>169.5</c:v>
                </c:pt>
                <c:pt idx="21">
                  <c:v>172</c:v>
                </c:pt>
                <c:pt idx="22">
                  <c:v>188</c:v>
                </c:pt>
                <c:pt idx="23">
                  <c:v>192.5</c:v>
                </c:pt>
                <c:pt idx="24">
                  <c:v>209</c:v>
                </c:pt>
                <c:pt idx="25">
                  <c:v>221.5</c:v>
                </c:pt>
                <c:pt idx="29">
                  <c:v>215.5</c:v>
                </c:pt>
                <c:pt idx="30">
                  <c:v>226.5</c:v>
                </c:pt>
                <c:pt idx="31">
                  <c:v>229</c:v>
                </c:pt>
                <c:pt idx="32">
                  <c:v>216</c:v>
                </c:pt>
                <c:pt idx="33">
                  <c:v>206</c:v>
                </c:pt>
                <c:pt idx="34">
                  <c:v>192</c:v>
                </c:pt>
                <c:pt idx="35">
                  <c:v>182.5</c:v>
                </c:pt>
                <c:pt idx="36">
                  <c:v>181.5</c:v>
                </c:pt>
                <c:pt idx="37">
                  <c:v>168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414.5</c:v>
                </c:pt>
                <c:pt idx="4">
                  <c:v>413</c:v>
                </c:pt>
                <c:pt idx="5">
                  <c:v>387.5</c:v>
                </c:pt>
                <c:pt idx="6">
                  <c:v>387</c:v>
                </c:pt>
                <c:pt idx="7">
                  <c:v>386.5</c:v>
                </c:pt>
                <c:pt idx="8">
                  <c:v>376</c:v>
                </c:pt>
                <c:pt idx="9">
                  <c:v>367</c:v>
                </c:pt>
                <c:pt idx="13">
                  <c:v>347.5</c:v>
                </c:pt>
                <c:pt idx="14">
                  <c:v>374</c:v>
                </c:pt>
                <c:pt idx="15">
                  <c:v>412</c:v>
                </c:pt>
                <c:pt idx="16">
                  <c:v>393</c:v>
                </c:pt>
                <c:pt idx="17">
                  <c:v>373.5</c:v>
                </c:pt>
                <c:pt idx="18">
                  <c:v>342</c:v>
                </c:pt>
                <c:pt idx="19">
                  <c:v>292</c:v>
                </c:pt>
                <c:pt idx="20">
                  <c:v>290</c:v>
                </c:pt>
                <c:pt idx="21">
                  <c:v>322</c:v>
                </c:pt>
                <c:pt idx="22">
                  <c:v>343.5</c:v>
                </c:pt>
                <c:pt idx="23">
                  <c:v>362</c:v>
                </c:pt>
                <c:pt idx="24">
                  <c:v>409</c:v>
                </c:pt>
                <c:pt idx="25">
                  <c:v>438</c:v>
                </c:pt>
                <c:pt idx="29">
                  <c:v>352.5</c:v>
                </c:pt>
                <c:pt idx="30">
                  <c:v>374</c:v>
                </c:pt>
                <c:pt idx="31">
                  <c:v>385.5</c:v>
                </c:pt>
                <c:pt idx="32">
                  <c:v>394</c:v>
                </c:pt>
                <c:pt idx="33">
                  <c:v>412.5</c:v>
                </c:pt>
                <c:pt idx="34">
                  <c:v>413</c:v>
                </c:pt>
                <c:pt idx="35">
                  <c:v>408</c:v>
                </c:pt>
                <c:pt idx="36">
                  <c:v>411</c:v>
                </c:pt>
                <c:pt idx="37">
                  <c:v>401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1719.5</c:v>
                </c:pt>
                <c:pt idx="4">
                  <c:v>1671</c:v>
                </c:pt>
                <c:pt idx="5">
                  <c:v>1553.5</c:v>
                </c:pt>
                <c:pt idx="6">
                  <c:v>1478</c:v>
                </c:pt>
                <c:pt idx="7">
                  <c:v>1445.5</c:v>
                </c:pt>
                <c:pt idx="8">
                  <c:v>1405.5</c:v>
                </c:pt>
                <c:pt idx="9">
                  <c:v>1398</c:v>
                </c:pt>
                <c:pt idx="13">
                  <c:v>1208.5</c:v>
                </c:pt>
                <c:pt idx="14">
                  <c:v>1225</c:v>
                </c:pt>
                <c:pt idx="15">
                  <c:v>1245</c:v>
                </c:pt>
                <c:pt idx="16">
                  <c:v>1167</c:v>
                </c:pt>
                <c:pt idx="17">
                  <c:v>1085.5</c:v>
                </c:pt>
                <c:pt idx="18">
                  <c:v>1056</c:v>
                </c:pt>
                <c:pt idx="19">
                  <c:v>1015</c:v>
                </c:pt>
                <c:pt idx="20">
                  <c:v>1031</c:v>
                </c:pt>
                <c:pt idx="21">
                  <c:v>1125.5</c:v>
                </c:pt>
                <c:pt idx="22">
                  <c:v>1198.5</c:v>
                </c:pt>
                <c:pt idx="23">
                  <c:v>1259.5</c:v>
                </c:pt>
                <c:pt idx="24">
                  <c:v>1357.5</c:v>
                </c:pt>
                <c:pt idx="25">
                  <c:v>1390.5</c:v>
                </c:pt>
                <c:pt idx="29">
                  <c:v>1340</c:v>
                </c:pt>
                <c:pt idx="30">
                  <c:v>1353.5</c:v>
                </c:pt>
                <c:pt idx="31">
                  <c:v>1333.5</c:v>
                </c:pt>
                <c:pt idx="32">
                  <c:v>1303.5</c:v>
                </c:pt>
                <c:pt idx="33">
                  <c:v>1283</c:v>
                </c:pt>
                <c:pt idx="34">
                  <c:v>1259.5</c:v>
                </c:pt>
                <c:pt idx="35">
                  <c:v>1216.5</c:v>
                </c:pt>
                <c:pt idx="36">
                  <c:v>1195</c:v>
                </c:pt>
                <c:pt idx="37">
                  <c:v>1162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11200"/>
        <c:axId val="167011592"/>
      </c:lineChart>
      <c:catAx>
        <c:axId val="167011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01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1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011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192.5</c:v>
                </c:pt>
                <c:pt idx="1">
                  <c:v>221.5</c:v>
                </c:pt>
                <c:pt idx="2">
                  <c:v>183.5</c:v>
                </c:pt>
                <c:pt idx="3">
                  <c:v>174.5</c:v>
                </c:pt>
                <c:pt idx="4">
                  <c:v>173.5</c:v>
                </c:pt>
                <c:pt idx="5">
                  <c:v>187.5</c:v>
                </c:pt>
                <c:pt idx="6">
                  <c:v>158</c:v>
                </c:pt>
                <c:pt idx="7">
                  <c:v>145.5</c:v>
                </c:pt>
                <c:pt idx="8">
                  <c:v>163.5</c:v>
                </c:pt>
                <c:pt idx="9">
                  <c:v>159</c:v>
                </c:pt>
                <c:pt idx="10">
                  <c:v>134.5</c:v>
                </c:pt>
                <c:pt idx="11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66408"/>
        <c:axId val="164609680"/>
      </c:barChart>
      <c:catAx>
        <c:axId val="16576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0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6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148.5</c:v>
                </c:pt>
                <c:pt idx="1">
                  <c:v>147</c:v>
                </c:pt>
                <c:pt idx="2">
                  <c:v>166.5</c:v>
                </c:pt>
                <c:pt idx="3">
                  <c:v>153</c:v>
                </c:pt>
                <c:pt idx="4">
                  <c:v>148.5</c:v>
                </c:pt>
                <c:pt idx="5">
                  <c:v>137.5</c:v>
                </c:pt>
                <c:pt idx="6">
                  <c:v>139</c:v>
                </c:pt>
                <c:pt idx="7">
                  <c:v>115.5</c:v>
                </c:pt>
                <c:pt idx="8">
                  <c:v>146</c:v>
                </c:pt>
                <c:pt idx="9">
                  <c:v>149</c:v>
                </c:pt>
                <c:pt idx="10">
                  <c:v>161</c:v>
                </c:pt>
                <c:pt idx="11">
                  <c:v>175.5</c:v>
                </c:pt>
                <c:pt idx="12">
                  <c:v>181.5</c:v>
                </c:pt>
                <c:pt idx="13">
                  <c:v>187</c:v>
                </c:pt>
                <c:pt idx="14">
                  <c:v>195.5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30384"/>
        <c:axId val="165730768"/>
      </c:barChart>
      <c:catAx>
        <c:axId val="16573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3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3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3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</c:v>
                </c:pt>
                <c:pt idx="1">
                  <c:v>68.5</c:v>
                </c:pt>
                <c:pt idx="2">
                  <c:v>59</c:v>
                </c:pt>
                <c:pt idx="3">
                  <c:v>64</c:v>
                </c:pt>
                <c:pt idx="4">
                  <c:v>61.5</c:v>
                </c:pt>
                <c:pt idx="5">
                  <c:v>64.5</c:v>
                </c:pt>
                <c:pt idx="6">
                  <c:v>58.5</c:v>
                </c:pt>
                <c:pt idx="7">
                  <c:v>63</c:v>
                </c:pt>
                <c:pt idx="8">
                  <c:v>69.5</c:v>
                </c:pt>
                <c:pt idx="9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889056"/>
        <c:axId val="165889440"/>
      </c:barChart>
      <c:catAx>
        <c:axId val="1658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8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88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46</c:v>
                </c:pt>
                <c:pt idx="1">
                  <c:v>51</c:v>
                </c:pt>
                <c:pt idx="2">
                  <c:v>58.5</c:v>
                </c:pt>
                <c:pt idx="3">
                  <c:v>60</c:v>
                </c:pt>
                <c:pt idx="4">
                  <c:v>57</c:v>
                </c:pt>
                <c:pt idx="5">
                  <c:v>53.5</c:v>
                </c:pt>
                <c:pt idx="6">
                  <c:v>45.5</c:v>
                </c:pt>
                <c:pt idx="7">
                  <c:v>50</c:v>
                </c:pt>
                <c:pt idx="8">
                  <c:v>43</c:v>
                </c:pt>
                <c:pt idx="9">
                  <c:v>44</c:v>
                </c:pt>
                <c:pt idx="10">
                  <c:v>44.5</c:v>
                </c:pt>
                <c:pt idx="11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037792"/>
        <c:axId val="164117928"/>
      </c:barChart>
      <c:catAx>
        <c:axId val="16603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1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1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3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48</c:v>
                </c:pt>
                <c:pt idx="1">
                  <c:v>59.5</c:v>
                </c:pt>
                <c:pt idx="2">
                  <c:v>76</c:v>
                </c:pt>
                <c:pt idx="3">
                  <c:v>62.5</c:v>
                </c:pt>
                <c:pt idx="4">
                  <c:v>38</c:v>
                </c:pt>
                <c:pt idx="5">
                  <c:v>51</c:v>
                </c:pt>
                <c:pt idx="6">
                  <c:v>44.5</c:v>
                </c:pt>
                <c:pt idx="7">
                  <c:v>38</c:v>
                </c:pt>
                <c:pt idx="8">
                  <c:v>42.5</c:v>
                </c:pt>
                <c:pt idx="9">
                  <c:v>48.5</c:v>
                </c:pt>
                <c:pt idx="10">
                  <c:v>40.5</c:v>
                </c:pt>
                <c:pt idx="11">
                  <c:v>40.5</c:v>
                </c:pt>
                <c:pt idx="12">
                  <c:v>58.5</c:v>
                </c:pt>
                <c:pt idx="13">
                  <c:v>53</c:v>
                </c:pt>
                <c:pt idx="14">
                  <c:v>57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3680"/>
        <c:axId val="164574072"/>
      </c:barChart>
      <c:catAx>
        <c:axId val="16457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92.5</c:v>
                </c:pt>
                <c:pt idx="1">
                  <c:v>118</c:v>
                </c:pt>
                <c:pt idx="2">
                  <c:v>92</c:v>
                </c:pt>
                <c:pt idx="3">
                  <c:v>112</c:v>
                </c:pt>
                <c:pt idx="4">
                  <c:v>91</c:v>
                </c:pt>
                <c:pt idx="5">
                  <c:v>92.5</c:v>
                </c:pt>
                <c:pt idx="6">
                  <c:v>91.5</c:v>
                </c:pt>
                <c:pt idx="7">
                  <c:v>111.5</c:v>
                </c:pt>
                <c:pt idx="8">
                  <c:v>80.5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08336"/>
        <c:axId val="165308728"/>
      </c:barChart>
      <c:catAx>
        <c:axId val="16530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0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77</c:v>
                </c:pt>
                <c:pt idx="1">
                  <c:v>88</c:v>
                </c:pt>
                <c:pt idx="2">
                  <c:v>92.5</c:v>
                </c:pt>
                <c:pt idx="3">
                  <c:v>95</c:v>
                </c:pt>
                <c:pt idx="4">
                  <c:v>98.5</c:v>
                </c:pt>
                <c:pt idx="5">
                  <c:v>99.5</c:v>
                </c:pt>
                <c:pt idx="6">
                  <c:v>101</c:v>
                </c:pt>
                <c:pt idx="7">
                  <c:v>113.5</c:v>
                </c:pt>
                <c:pt idx="8">
                  <c:v>99</c:v>
                </c:pt>
                <c:pt idx="9">
                  <c:v>94.5</c:v>
                </c:pt>
                <c:pt idx="10">
                  <c:v>104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3288"/>
        <c:axId val="164572896"/>
      </c:barChart>
      <c:catAx>
        <c:axId val="16457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77.5</c:v>
                </c:pt>
                <c:pt idx="1">
                  <c:v>79.5</c:v>
                </c:pt>
                <c:pt idx="2">
                  <c:v>94.5</c:v>
                </c:pt>
                <c:pt idx="3">
                  <c:v>96</c:v>
                </c:pt>
                <c:pt idx="4">
                  <c:v>104</c:v>
                </c:pt>
                <c:pt idx="5">
                  <c:v>117.5</c:v>
                </c:pt>
                <c:pt idx="6">
                  <c:v>75.5</c:v>
                </c:pt>
                <c:pt idx="7">
                  <c:v>76.5</c:v>
                </c:pt>
                <c:pt idx="8">
                  <c:v>72.5</c:v>
                </c:pt>
                <c:pt idx="9">
                  <c:v>67.5</c:v>
                </c:pt>
                <c:pt idx="10">
                  <c:v>73.5</c:v>
                </c:pt>
                <c:pt idx="11">
                  <c:v>108.5</c:v>
                </c:pt>
                <c:pt idx="12">
                  <c:v>94</c:v>
                </c:pt>
                <c:pt idx="13">
                  <c:v>86</c:v>
                </c:pt>
                <c:pt idx="14">
                  <c:v>120.5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2112"/>
        <c:axId val="164571720"/>
      </c:barChart>
      <c:catAx>
        <c:axId val="16457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2601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153</v>
      </c>
      <c r="E6" s="192"/>
      <c r="F6" s="192"/>
      <c r="G6" s="192"/>
      <c r="H6" s="192"/>
      <c r="I6" s="183" t="s">
        <v>59</v>
      </c>
      <c r="J6" s="183"/>
      <c r="K6" s="183"/>
      <c r="L6" s="185">
        <v>3</v>
      </c>
      <c r="M6" s="185"/>
      <c r="N6" s="185"/>
      <c r="O6" s="42"/>
      <c r="P6" s="183" t="s">
        <v>58</v>
      </c>
      <c r="Q6" s="183"/>
      <c r="R6" s="183"/>
      <c r="S6" s="186">
        <v>42881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39</v>
      </c>
      <c r="C10" s="46">
        <v>111</v>
      </c>
      <c r="D10" s="46">
        <v>53</v>
      </c>
      <c r="E10" s="46">
        <v>8</v>
      </c>
      <c r="F10" s="6">
        <f t="shared" ref="F10:F22" si="0">B10*0.5+C10*1+D10*2+E10*2.5</f>
        <v>256.5</v>
      </c>
      <c r="G10" s="2"/>
      <c r="H10" s="19" t="s">
        <v>4</v>
      </c>
      <c r="I10" s="46">
        <v>20</v>
      </c>
      <c r="J10" s="46">
        <v>63</v>
      </c>
      <c r="K10" s="46">
        <v>35</v>
      </c>
      <c r="L10" s="46">
        <v>4</v>
      </c>
      <c r="M10" s="6">
        <f t="shared" ref="M10:M22" si="1">I10*0.5+J10*1+K10*2+L10*2.5</f>
        <v>153</v>
      </c>
      <c r="N10" s="9">
        <f>F20+F21+F22+M10</f>
        <v>615</v>
      </c>
      <c r="O10" s="19" t="s">
        <v>43</v>
      </c>
      <c r="P10" s="46">
        <v>25</v>
      </c>
      <c r="Q10" s="46">
        <v>93</v>
      </c>
      <c r="R10" s="46">
        <v>36</v>
      </c>
      <c r="S10" s="46">
        <v>6</v>
      </c>
      <c r="T10" s="6">
        <f t="shared" ref="T10:T21" si="2">P10*0.5+Q10*1+R10*2+S10*2.5</f>
        <v>192.5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126</v>
      </c>
      <c r="D11" s="46">
        <v>63</v>
      </c>
      <c r="E11" s="46">
        <v>5</v>
      </c>
      <c r="F11" s="6">
        <f t="shared" si="0"/>
        <v>285.5</v>
      </c>
      <c r="G11" s="2"/>
      <c r="H11" s="19" t="s">
        <v>5</v>
      </c>
      <c r="I11" s="46">
        <v>19</v>
      </c>
      <c r="J11" s="46">
        <v>71</v>
      </c>
      <c r="K11" s="46">
        <v>29</v>
      </c>
      <c r="L11" s="46">
        <v>4</v>
      </c>
      <c r="M11" s="6">
        <f t="shared" si="1"/>
        <v>148.5</v>
      </c>
      <c r="N11" s="9">
        <f>F21+F22+M10+M11</f>
        <v>615</v>
      </c>
      <c r="O11" s="19" t="s">
        <v>44</v>
      </c>
      <c r="P11" s="46">
        <v>28</v>
      </c>
      <c r="Q11" s="46">
        <v>105</v>
      </c>
      <c r="R11" s="46">
        <v>45</v>
      </c>
      <c r="S11" s="46">
        <v>5</v>
      </c>
      <c r="T11" s="6">
        <f t="shared" si="2"/>
        <v>221.5</v>
      </c>
      <c r="U11" s="2"/>
      <c r="AB11" s="1"/>
    </row>
    <row r="12" spans="1:28" ht="24" customHeight="1" x14ac:dyDescent="0.2">
      <c r="A12" s="18" t="s">
        <v>17</v>
      </c>
      <c r="B12" s="46">
        <v>46</v>
      </c>
      <c r="C12" s="46">
        <v>131</v>
      </c>
      <c r="D12" s="46">
        <v>61</v>
      </c>
      <c r="E12" s="46">
        <v>7</v>
      </c>
      <c r="F12" s="6">
        <f t="shared" si="0"/>
        <v>293.5</v>
      </c>
      <c r="G12" s="2"/>
      <c r="H12" s="19" t="s">
        <v>6</v>
      </c>
      <c r="I12" s="46">
        <v>25</v>
      </c>
      <c r="J12" s="46">
        <v>62</v>
      </c>
      <c r="K12" s="46">
        <v>29</v>
      </c>
      <c r="L12" s="46">
        <v>2</v>
      </c>
      <c r="M12" s="6">
        <f t="shared" si="1"/>
        <v>137.5</v>
      </c>
      <c r="N12" s="2">
        <f>F22+M10+M11+M12</f>
        <v>605.5</v>
      </c>
      <c r="O12" s="19" t="s">
        <v>32</v>
      </c>
      <c r="P12" s="46">
        <v>20</v>
      </c>
      <c r="Q12" s="46">
        <v>102</v>
      </c>
      <c r="R12" s="46">
        <v>32</v>
      </c>
      <c r="S12" s="46">
        <v>3</v>
      </c>
      <c r="T12" s="6">
        <f t="shared" si="2"/>
        <v>183.5</v>
      </c>
      <c r="U12" s="2"/>
      <c r="W12" t="s">
        <v>150</v>
      </c>
      <c r="AB12" s="1"/>
    </row>
    <row r="13" spans="1:28" ht="24" customHeight="1" x14ac:dyDescent="0.2">
      <c r="A13" s="18" t="s">
        <v>19</v>
      </c>
      <c r="B13" s="46">
        <v>46</v>
      </c>
      <c r="C13" s="46">
        <v>95</v>
      </c>
      <c r="D13" s="46">
        <v>44</v>
      </c>
      <c r="E13" s="46">
        <v>6</v>
      </c>
      <c r="F13" s="6">
        <f t="shared" si="0"/>
        <v>221</v>
      </c>
      <c r="G13" s="2">
        <f t="shared" ref="G13:G19" si="3">F10+F11+F12+F13</f>
        <v>1056.5</v>
      </c>
      <c r="H13" s="19" t="s">
        <v>7</v>
      </c>
      <c r="I13" s="46">
        <v>21</v>
      </c>
      <c r="J13" s="46">
        <v>59</v>
      </c>
      <c r="K13" s="46">
        <v>26</v>
      </c>
      <c r="L13" s="46">
        <v>7</v>
      </c>
      <c r="M13" s="6">
        <f t="shared" si="1"/>
        <v>139</v>
      </c>
      <c r="N13" s="2">
        <f t="shared" ref="N13:N18" si="4">M10+M11+M12+M13</f>
        <v>578</v>
      </c>
      <c r="O13" s="19" t="s">
        <v>33</v>
      </c>
      <c r="P13" s="46">
        <v>30</v>
      </c>
      <c r="Q13" s="46">
        <v>84</v>
      </c>
      <c r="R13" s="46">
        <v>29</v>
      </c>
      <c r="S13" s="46">
        <v>7</v>
      </c>
      <c r="T13" s="6">
        <f t="shared" si="2"/>
        <v>174.5</v>
      </c>
      <c r="U13" s="2">
        <f t="shared" ref="U13:U21" si="5">T10+T11+T12+T13</f>
        <v>772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79</v>
      </c>
      <c r="D14" s="46">
        <v>49</v>
      </c>
      <c r="E14" s="46">
        <v>3</v>
      </c>
      <c r="F14" s="6">
        <f t="shared" si="0"/>
        <v>205</v>
      </c>
      <c r="G14" s="2">
        <f t="shared" si="3"/>
        <v>1005</v>
      </c>
      <c r="H14" s="19" t="s">
        <v>9</v>
      </c>
      <c r="I14" s="46">
        <v>13</v>
      </c>
      <c r="J14" s="46">
        <v>53</v>
      </c>
      <c r="K14" s="46">
        <v>23</v>
      </c>
      <c r="L14" s="46">
        <v>4</v>
      </c>
      <c r="M14" s="6">
        <f t="shared" si="1"/>
        <v>115.5</v>
      </c>
      <c r="N14" s="2">
        <f t="shared" si="4"/>
        <v>540.5</v>
      </c>
      <c r="O14" s="19" t="s">
        <v>29</v>
      </c>
      <c r="P14" s="45">
        <v>22</v>
      </c>
      <c r="Q14" s="45">
        <v>86</v>
      </c>
      <c r="R14" s="45">
        <v>37</v>
      </c>
      <c r="S14" s="45">
        <v>1</v>
      </c>
      <c r="T14" s="6">
        <f t="shared" si="2"/>
        <v>173.5</v>
      </c>
      <c r="U14" s="2">
        <f t="shared" si="5"/>
        <v>753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83</v>
      </c>
      <c r="D15" s="46">
        <v>48</v>
      </c>
      <c r="E15" s="46">
        <v>0</v>
      </c>
      <c r="F15" s="6">
        <f t="shared" si="0"/>
        <v>197.5</v>
      </c>
      <c r="G15" s="2">
        <f t="shared" si="3"/>
        <v>917</v>
      </c>
      <c r="H15" s="19" t="s">
        <v>12</v>
      </c>
      <c r="I15" s="46">
        <v>11</v>
      </c>
      <c r="J15" s="46">
        <v>68</v>
      </c>
      <c r="K15" s="46">
        <v>30</v>
      </c>
      <c r="L15" s="46">
        <v>5</v>
      </c>
      <c r="M15" s="6">
        <f t="shared" si="1"/>
        <v>146</v>
      </c>
      <c r="N15" s="2">
        <f t="shared" si="4"/>
        <v>538</v>
      </c>
      <c r="O15" s="18" t="s">
        <v>30</v>
      </c>
      <c r="P15" s="46">
        <v>29</v>
      </c>
      <c r="Q15" s="46">
        <v>95</v>
      </c>
      <c r="R15" s="46">
        <v>29</v>
      </c>
      <c r="S15" s="46">
        <v>8</v>
      </c>
      <c r="T15" s="6">
        <f t="shared" si="2"/>
        <v>187.5</v>
      </c>
      <c r="U15" s="2">
        <f t="shared" si="5"/>
        <v>719</v>
      </c>
      <c r="AB15" s="81">
        <v>233.5</v>
      </c>
    </row>
    <row r="16" spans="1:28" ht="24" customHeight="1" x14ac:dyDescent="0.2">
      <c r="A16" s="18" t="s">
        <v>39</v>
      </c>
      <c r="B16" s="46">
        <v>19</v>
      </c>
      <c r="C16" s="46">
        <v>95</v>
      </c>
      <c r="D16" s="46">
        <v>41</v>
      </c>
      <c r="E16" s="46">
        <v>13</v>
      </c>
      <c r="F16" s="6">
        <f t="shared" si="0"/>
        <v>219</v>
      </c>
      <c r="G16" s="2">
        <f t="shared" si="3"/>
        <v>842.5</v>
      </c>
      <c r="H16" s="19" t="s">
        <v>15</v>
      </c>
      <c r="I16" s="46">
        <v>14</v>
      </c>
      <c r="J16" s="46">
        <v>74</v>
      </c>
      <c r="K16" s="46">
        <v>29</v>
      </c>
      <c r="L16" s="46">
        <v>4</v>
      </c>
      <c r="M16" s="6">
        <f t="shared" si="1"/>
        <v>149</v>
      </c>
      <c r="N16" s="2">
        <f t="shared" si="4"/>
        <v>549.5</v>
      </c>
      <c r="O16" s="19" t="s">
        <v>8</v>
      </c>
      <c r="P16" s="46">
        <v>27</v>
      </c>
      <c r="Q16" s="46">
        <v>79</v>
      </c>
      <c r="R16" s="46">
        <v>29</v>
      </c>
      <c r="S16" s="46">
        <v>3</v>
      </c>
      <c r="T16" s="6">
        <f t="shared" si="2"/>
        <v>158</v>
      </c>
      <c r="U16" s="2">
        <f t="shared" si="5"/>
        <v>693.5</v>
      </c>
      <c r="AB16" s="81">
        <v>234</v>
      </c>
    </row>
    <row r="17" spans="1:28" ht="24" customHeight="1" x14ac:dyDescent="0.2">
      <c r="A17" s="18" t="s">
        <v>40</v>
      </c>
      <c r="B17" s="46">
        <v>22</v>
      </c>
      <c r="C17" s="46">
        <v>93</v>
      </c>
      <c r="D17" s="46">
        <v>33</v>
      </c>
      <c r="E17" s="46">
        <v>8</v>
      </c>
      <c r="F17" s="6">
        <f t="shared" si="0"/>
        <v>190</v>
      </c>
      <c r="G17" s="2">
        <f t="shared" si="3"/>
        <v>811.5</v>
      </c>
      <c r="H17" s="19" t="s">
        <v>18</v>
      </c>
      <c r="I17" s="46">
        <v>30</v>
      </c>
      <c r="J17" s="46">
        <v>86</v>
      </c>
      <c r="K17" s="46">
        <v>25</v>
      </c>
      <c r="L17" s="46">
        <v>4</v>
      </c>
      <c r="M17" s="6">
        <f t="shared" si="1"/>
        <v>161</v>
      </c>
      <c r="N17" s="2">
        <f t="shared" si="4"/>
        <v>571.5</v>
      </c>
      <c r="O17" s="19" t="s">
        <v>10</v>
      </c>
      <c r="P17" s="46">
        <v>33</v>
      </c>
      <c r="Q17" s="46">
        <v>72</v>
      </c>
      <c r="R17" s="46">
        <v>26</v>
      </c>
      <c r="S17" s="46">
        <v>2</v>
      </c>
      <c r="T17" s="6">
        <f t="shared" si="2"/>
        <v>145.5</v>
      </c>
      <c r="U17" s="2">
        <f t="shared" si="5"/>
        <v>664.5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92</v>
      </c>
      <c r="D18" s="46">
        <v>28</v>
      </c>
      <c r="E18" s="46">
        <v>4</v>
      </c>
      <c r="F18" s="6">
        <f t="shared" si="0"/>
        <v>167.5</v>
      </c>
      <c r="G18" s="2">
        <f t="shared" si="3"/>
        <v>774</v>
      </c>
      <c r="H18" s="19" t="s">
        <v>20</v>
      </c>
      <c r="I18" s="46">
        <v>36</v>
      </c>
      <c r="J18" s="46">
        <v>91</v>
      </c>
      <c r="K18" s="46">
        <v>27</v>
      </c>
      <c r="L18" s="46">
        <v>5</v>
      </c>
      <c r="M18" s="6">
        <f t="shared" si="1"/>
        <v>175.5</v>
      </c>
      <c r="N18" s="2">
        <f t="shared" si="4"/>
        <v>631.5</v>
      </c>
      <c r="O18" s="19" t="s">
        <v>13</v>
      </c>
      <c r="P18" s="46">
        <v>31</v>
      </c>
      <c r="Q18" s="46">
        <v>78</v>
      </c>
      <c r="R18" s="46">
        <v>30</v>
      </c>
      <c r="S18" s="46">
        <v>4</v>
      </c>
      <c r="T18" s="6">
        <f t="shared" si="2"/>
        <v>163.5</v>
      </c>
      <c r="U18" s="2">
        <f t="shared" si="5"/>
        <v>654.5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96</v>
      </c>
      <c r="D19" s="47">
        <v>35</v>
      </c>
      <c r="E19" s="47">
        <v>9</v>
      </c>
      <c r="F19" s="7">
        <f t="shared" si="0"/>
        <v>195.5</v>
      </c>
      <c r="G19" s="3">
        <f t="shared" si="3"/>
        <v>772</v>
      </c>
      <c r="H19" s="20" t="s">
        <v>22</v>
      </c>
      <c r="I19" s="45">
        <v>39</v>
      </c>
      <c r="J19" s="45">
        <v>93</v>
      </c>
      <c r="K19" s="45">
        <v>32</v>
      </c>
      <c r="L19" s="45">
        <v>2</v>
      </c>
      <c r="M19" s="6">
        <f t="shared" si="1"/>
        <v>181.5</v>
      </c>
      <c r="N19" s="2">
        <f>M16+M17+M18+M19</f>
        <v>667</v>
      </c>
      <c r="O19" s="19" t="s">
        <v>16</v>
      </c>
      <c r="P19" s="46">
        <v>29</v>
      </c>
      <c r="Q19" s="46">
        <v>80</v>
      </c>
      <c r="R19" s="46">
        <v>26</v>
      </c>
      <c r="S19" s="46">
        <v>5</v>
      </c>
      <c r="T19" s="6">
        <f t="shared" si="2"/>
        <v>159</v>
      </c>
      <c r="U19" s="2">
        <f t="shared" si="5"/>
        <v>626</v>
      </c>
      <c r="AB19" s="81">
        <v>262</v>
      </c>
    </row>
    <row r="20" spans="1:28" ht="24" customHeight="1" x14ac:dyDescent="0.2">
      <c r="A20" s="19" t="s">
        <v>27</v>
      </c>
      <c r="B20" s="45">
        <v>16</v>
      </c>
      <c r="C20" s="45">
        <v>66</v>
      </c>
      <c r="D20" s="45">
        <v>31</v>
      </c>
      <c r="E20" s="45">
        <v>5</v>
      </c>
      <c r="F20" s="8">
        <f t="shared" si="0"/>
        <v>148.5</v>
      </c>
      <c r="G20" s="35"/>
      <c r="H20" s="19" t="s">
        <v>24</v>
      </c>
      <c r="I20" s="46">
        <v>42</v>
      </c>
      <c r="J20" s="46">
        <v>99</v>
      </c>
      <c r="K20" s="46">
        <v>26</v>
      </c>
      <c r="L20" s="46">
        <v>6</v>
      </c>
      <c r="M20" s="8">
        <f t="shared" si="1"/>
        <v>187</v>
      </c>
      <c r="N20" s="2">
        <f>M17+M18+M19+M20</f>
        <v>705</v>
      </c>
      <c r="O20" s="19" t="s">
        <v>45</v>
      </c>
      <c r="P20" s="45">
        <v>20</v>
      </c>
      <c r="Q20" s="45">
        <v>69</v>
      </c>
      <c r="R20" s="45">
        <v>24</v>
      </c>
      <c r="S20" s="45">
        <v>3</v>
      </c>
      <c r="T20" s="8">
        <f t="shared" si="2"/>
        <v>134.5</v>
      </c>
      <c r="U20" s="2">
        <f t="shared" si="5"/>
        <v>602.5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61</v>
      </c>
      <c r="D21" s="46">
        <v>29</v>
      </c>
      <c r="E21" s="46">
        <v>7</v>
      </c>
      <c r="F21" s="6">
        <f t="shared" si="0"/>
        <v>147</v>
      </c>
      <c r="G21" s="36"/>
      <c r="H21" s="20" t="s">
        <v>25</v>
      </c>
      <c r="I21" s="46">
        <v>29</v>
      </c>
      <c r="J21" s="46">
        <v>99</v>
      </c>
      <c r="K21" s="46">
        <v>36</v>
      </c>
      <c r="L21" s="46">
        <v>4</v>
      </c>
      <c r="M21" s="6">
        <f t="shared" si="1"/>
        <v>195.5</v>
      </c>
      <c r="N21" s="2">
        <f>M18+M19+M20+M21</f>
        <v>739.5</v>
      </c>
      <c r="O21" s="21" t="s">
        <v>46</v>
      </c>
      <c r="P21" s="47">
        <v>19</v>
      </c>
      <c r="Q21" s="47">
        <v>69</v>
      </c>
      <c r="R21" s="47">
        <v>25</v>
      </c>
      <c r="S21" s="47">
        <v>3</v>
      </c>
      <c r="T21" s="7">
        <f t="shared" si="2"/>
        <v>136</v>
      </c>
      <c r="U21" s="3">
        <f t="shared" si="5"/>
        <v>593</v>
      </c>
      <c r="AB21" s="8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83</v>
      </c>
      <c r="D22" s="46">
        <v>31</v>
      </c>
      <c r="E22" s="46">
        <v>5</v>
      </c>
      <c r="F22" s="6">
        <f t="shared" si="0"/>
        <v>166.5</v>
      </c>
      <c r="G22" s="2"/>
      <c r="H22" s="21" t="s">
        <v>26</v>
      </c>
      <c r="I22" s="47">
        <v>35</v>
      </c>
      <c r="J22" s="47">
        <v>101</v>
      </c>
      <c r="K22" s="47">
        <v>23</v>
      </c>
      <c r="L22" s="47">
        <v>1</v>
      </c>
      <c r="M22" s="6">
        <f t="shared" si="1"/>
        <v>167</v>
      </c>
      <c r="N22" s="3">
        <f>M19+M20+M21+M22</f>
        <v>731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1056.5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739.5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772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38 X CARRERA 33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2601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42881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41</v>
      </c>
      <c r="C10" s="61">
        <v>34</v>
      </c>
      <c r="D10" s="61">
        <v>0</v>
      </c>
      <c r="E10" s="61">
        <v>1</v>
      </c>
      <c r="F10" s="62">
        <f t="shared" ref="F10:F22" si="0">B10*0.5+C10*1+D10*2+E10*2.5</f>
        <v>57</v>
      </c>
      <c r="G10" s="63"/>
      <c r="H10" s="64" t="s">
        <v>4</v>
      </c>
      <c r="I10" s="46">
        <v>43</v>
      </c>
      <c r="J10" s="46">
        <v>36</v>
      </c>
      <c r="K10" s="46">
        <v>0</v>
      </c>
      <c r="L10" s="46">
        <v>2</v>
      </c>
      <c r="M10" s="62">
        <f t="shared" ref="M10:M22" si="1">I10*0.5+J10*1+K10*2+L10*2.5</f>
        <v>62.5</v>
      </c>
      <c r="N10" s="65">
        <f>F20+F21+F22+M10</f>
        <v>246</v>
      </c>
      <c r="O10" s="64" t="s">
        <v>43</v>
      </c>
      <c r="P10" s="46">
        <v>49</v>
      </c>
      <c r="Q10" s="46">
        <v>19</v>
      </c>
      <c r="R10" s="46">
        <v>0</v>
      </c>
      <c r="S10" s="46">
        <v>1</v>
      </c>
      <c r="T10" s="62">
        <f t="shared" ref="T10:T21" si="2">P10*0.5+Q10*1+R10*2+S10*2.5</f>
        <v>46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47</v>
      </c>
      <c r="C11" s="61">
        <v>40</v>
      </c>
      <c r="D11" s="61">
        <v>0</v>
      </c>
      <c r="E11" s="61">
        <v>2</v>
      </c>
      <c r="F11" s="62">
        <f t="shared" si="0"/>
        <v>68.5</v>
      </c>
      <c r="G11" s="63"/>
      <c r="H11" s="64" t="s">
        <v>5</v>
      </c>
      <c r="I11" s="46">
        <v>33</v>
      </c>
      <c r="J11" s="46">
        <v>19</v>
      </c>
      <c r="K11" s="46">
        <v>0</v>
      </c>
      <c r="L11" s="46">
        <v>1</v>
      </c>
      <c r="M11" s="62">
        <f t="shared" si="1"/>
        <v>38</v>
      </c>
      <c r="N11" s="65">
        <f>F21+F22+M10+M11</f>
        <v>236</v>
      </c>
      <c r="O11" s="64" t="s">
        <v>44</v>
      </c>
      <c r="P11" s="46">
        <v>39</v>
      </c>
      <c r="Q11" s="46">
        <v>29</v>
      </c>
      <c r="R11" s="46">
        <v>0</v>
      </c>
      <c r="S11" s="46">
        <v>1</v>
      </c>
      <c r="T11" s="62">
        <f t="shared" si="2"/>
        <v>51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37</v>
      </c>
      <c r="D12" s="61">
        <v>0</v>
      </c>
      <c r="E12" s="61">
        <v>1</v>
      </c>
      <c r="F12" s="62">
        <f t="shared" si="0"/>
        <v>59</v>
      </c>
      <c r="G12" s="63"/>
      <c r="H12" s="64" t="s">
        <v>6</v>
      </c>
      <c r="I12" s="46">
        <v>39</v>
      </c>
      <c r="J12" s="46">
        <v>24</v>
      </c>
      <c r="K12" s="46">
        <v>0</v>
      </c>
      <c r="L12" s="46">
        <v>3</v>
      </c>
      <c r="M12" s="62">
        <f t="shared" si="1"/>
        <v>51</v>
      </c>
      <c r="N12" s="63">
        <f>F22+M10+M11+M12</f>
        <v>227.5</v>
      </c>
      <c r="O12" s="64" t="s">
        <v>32</v>
      </c>
      <c r="P12" s="46">
        <v>49</v>
      </c>
      <c r="Q12" s="46">
        <v>34</v>
      </c>
      <c r="R12" s="46">
        <v>0</v>
      </c>
      <c r="S12" s="46">
        <v>0</v>
      </c>
      <c r="T12" s="62">
        <f t="shared" si="2"/>
        <v>58.5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52</v>
      </c>
      <c r="C13" s="61">
        <v>38</v>
      </c>
      <c r="D13" s="61">
        <v>0</v>
      </c>
      <c r="E13" s="61">
        <v>0</v>
      </c>
      <c r="F13" s="62">
        <f t="shared" si="0"/>
        <v>64</v>
      </c>
      <c r="G13" s="63">
        <f t="shared" ref="G13:G19" si="3">F10+F11+F12+F13</f>
        <v>248.5</v>
      </c>
      <c r="H13" s="64" t="s">
        <v>7</v>
      </c>
      <c r="I13" s="46">
        <v>44</v>
      </c>
      <c r="J13" s="46">
        <v>18</v>
      </c>
      <c r="K13" s="46">
        <v>1</v>
      </c>
      <c r="L13" s="46">
        <v>1</v>
      </c>
      <c r="M13" s="62">
        <f t="shared" si="1"/>
        <v>44.5</v>
      </c>
      <c r="N13" s="63">
        <f t="shared" ref="N13:N18" si="4">M10+M11+M12+M13</f>
        <v>196</v>
      </c>
      <c r="O13" s="64" t="s">
        <v>33</v>
      </c>
      <c r="P13" s="46">
        <v>44</v>
      </c>
      <c r="Q13" s="46">
        <v>31</v>
      </c>
      <c r="R13" s="46">
        <v>1</v>
      </c>
      <c r="S13" s="46">
        <v>2</v>
      </c>
      <c r="T13" s="62">
        <f t="shared" si="2"/>
        <v>60</v>
      </c>
      <c r="U13" s="63">
        <f t="shared" ref="U13:U21" si="5">T10+T11+T12+T13</f>
        <v>215.5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60</v>
      </c>
      <c r="C14" s="61">
        <v>29</v>
      </c>
      <c r="D14" s="61">
        <v>0</v>
      </c>
      <c r="E14" s="61">
        <v>1</v>
      </c>
      <c r="F14" s="62">
        <f t="shared" si="0"/>
        <v>61.5</v>
      </c>
      <c r="G14" s="63">
        <f t="shared" si="3"/>
        <v>253</v>
      </c>
      <c r="H14" s="64" t="s">
        <v>9</v>
      </c>
      <c r="I14" s="46">
        <v>39</v>
      </c>
      <c r="J14" s="46">
        <v>16</v>
      </c>
      <c r="K14" s="46">
        <v>0</v>
      </c>
      <c r="L14" s="46">
        <v>1</v>
      </c>
      <c r="M14" s="62">
        <f t="shared" si="1"/>
        <v>38</v>
      </c>
      <c r="N14" s="63">
        <f t="shared" si="4"/>
        <v>171.5</v>
      </c>
      <c r="O14" s="64" t="s">
        <v>29</v>
      </c>
      <c r="P14" s="45">
        <v>46</v>
      </c>
      <c r="Q14" s="45">
        <v>24</v>
      </c>
      <c r="R14" s="45">
        <v>0</v>
      </c>
      <c r="S14" s="45">
        <v>4</v>
      </c>
      <c r="T14" s="62">
        <f t="shared" si="2"/>
        <v>57</v>
      </c>
      <c r="U14" s="63">
        <f t="shared" si="5"/>
        <v>226.5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70</v>
      </c>
      <c r="C15" s="61">
        <v>27</v>
      </c>
      <c r="D15" s="61">
        <v>0</v>
      </c>
      <c r="E15" s="61">
        <v>1</v>
      </c>
      <c r="F15" s="62">
        <f t="shared" si="0"/>
        <v>64.5</v>
      </c>
      <c r="G15" s="63">
        <f t="shared" si="3"/>
        <v>249</v>
      </c>
      <c r="H15" s="64" t="s">
        <v>12</v>
      </c>
      <c r="I15" s="46">
        <v>44</v>
      </c>
      <c r="J15" s="46">
        <v>18</v>
      </c>
      <c r="K15" s="46">
        <v>0</v>
      </c>
      <c r="L15" s="46">
        <v>1</v>
      </c>
      <c r="M15" s="62">
        <f t="shared" si="1"/>
        <v>42.5</v>
      </c>
      <c r="N15" s="63">
        <f t="shared" si="4"/>
        <v>176</v>
      </c>
      <c r="O15" s="60" t="s">
        <v>30</v>
      </c>
      <c r="P15" s="46">
        <v>39</v>
      </c>
      <c r="Q15" s="46">
        <v>29</v>
      </c>
      <c r="R15" s="46">
        <v>0</v>
      </c>
      <c r="S15" s="46">
        <v>2</v>
      </c>
      <c r="T15" s="62">
        <f t="shared" si="2"/>
        <v>53.5</v>
      </c>
      <c r="U15" s="63">
        <f t="shared" si="5"/>
        <v>229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52</v>
      </c>
      <c r="C16" s="61">
        <v>30</v>
      </c>
      <c r="D16" s="61">
        <v>0</v>
      </c>
      <c r="E16" s="61">
        <v>1</v>
      </c>
      <c r="F16" s="62">
        <f t="shared" si="0"/>
        <v>58.5</v>
      </c>
      <c r="G16" s="63">
        <f t="shared" si="3"/>
        <v>248.5</v>
      </c>
      <c r="H16" s="64" t="s">
        <v>15</v>
      </c>
      <c r="I16" s="46">
        <v>47</v>
      </c>
      <c r="J16" s="46">
        <v>20</v>
      </c>
      <c r="K16" s="46">
        <v>0</v>
      </c>
      <c r="L16" s="46">
        <v>2</v>
      </c>
      <c r="M16" s="62">
        <f t="shared" si="1"/>
        <v>48.5</v>
      </c>
      <c r="N16" s="63">
        <f t="shared" si="4"/>
        <v>173.5</v>
      </c>
      <c r="O16" s="64" t="s">
        <v>8</v>
      </c>
      <c r="P16" s="46">
        <v>34</v>
      </c>
      <c r="Q16" s="46">
        <v>26</v>
      </c>
      <c r="R16" s="46">
        <v>0</v>
      </c>
      <c r="S16" s="46">
        <v>1</v>
      </c>
      <c r="T16" s="62">
        <f t="shared" si="2"/>
        <v>45.5</v>
      </c>
      <c r="U16" s="63">
        <f t="shared" si="5"/>
        <v>216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49</v>
      </c>
      <c r="C17" s="61">
        <v>31</v>
      </c>
      <c r="D17" s="61">
        <v>0</v>
      </c>
      <c r="E17" s="61">
        <v>3</v>
      </c>
      <c r="F17" s="62">
        <f t="shared" si="0"/>
        <v>63</v>
      </c>
      <c r="G17" s="63">
        <f t="shared" si="3"/>
        <v>247.5</v>
      </c>
      <c r="H17" s="64" t="s">
        <v>18</v>
      </c>
      <c r="I17" s="46">
        <v>24</v>
      </c>
      <c r="J17" s="46">
        <v>26</v>
      </c>
      <c r="K17" s="46">
        <v>0</v>
      </c>
      <c r="L17" s="46">
        <v>1</v>
      </c>
      <c r="M17" s="62">
        <f t="shared" si="1"/>
        <v>40.5</v>
      </c>
      <c r="N17" s="63">
        <f t="shared" si="4"/>
        <v>169.5</v>
      </c>
      <c r="O17" s="64" t="s">
        <v>10</v>
      </c>
      <c r="P17" s="46">
        <v>33</v>
      </c>
      <c r="Q17" s="46">
        <v>31</v>
      </c>
      <c r="R17" s="46">
        <v>0</v>
      </c>
      <c r="S17" s="46">
        <v>1</v>
      </c>
      <c r="T17" s="62">
        <f t="shared" si="2"/>
        <v>50</v>
      </c>
      <c r="U17" s="63">
        <f t="shared" si="5"/>
        <v>206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41</v>
      </c>
      <c r="D18" s="61">
        <v>0</v>
      </c>
      <c r="E18" s="61">
        <v>3</v>
      </c>
      <c r="F18" s="62">
        <f t="shared" si="0"/>
        <v>69.5</v>
      </c>
      <c r="G18" s="63">
        <f t="shared" si="3"/>
        <v>255.5</v>
      </c>
      <c r="H18" s="64" t="s">
        <v>20</v>
      </c>
      <c r="I18" s="46">
        <v>29</v>
      </c>
      <c r="J18" s="46">
        <v>21</v>
      </c>
      <c r="K18" s="46">
        <v>0</v>
      </c>
      <c r="L18" s="46">
        <v>2</v>
      </c>
      <c r="M18" s="62">
        <f t="shared" si="1"/>
        <v>40.5</v>
      </c>
      <c r="N18" s="63">
        <f t="shared" si="4"/>
        <v>172</v>
      </c>
      <c r="O18" s="64" t="s">
        <v>13</v>
      </c>
      <c r="P18" s="46">
        <v>42</v>
      </c>
      <c r="Q18" s="46">
        <v>20</v>
      </c>
      <c r="R18" s="46">
        <v>1</v>
      </c>
      <c r="S18" s="46">
        <v>0</v>
      </c>
      <c r="T18" s="62">
        <f t="shared" si="2"/>
        <v>43</v>
      </c>
      <c r="U18" s="63">
        <f t="shared" si="5"/>
        <v>192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49</v>
      </c>
      <c r="C19" s="69">
        <v>36</v>
      </c>
      <c r="D19" s="69">
        <v>0</v>
      </c>
      <c r="E19" s="69">
        <v>3</v>
      </c>
      <c r="F19" s="70">
        <f t="shared" si="0"/>
        <v>68</v>
      </c>
      <c r="G19" s="71">
        <f t="shared" si="3"/>
        <v>259</v>
      </c>
      <c r="H19" s="72" t="s">
        <v>22</v>
      </c>
      <c r="I19" s="45">
        <v>41</v>
      </c>
      <c r="J19" s="45">
        <v>26</v>
      </c>
      <c r="K19" s="45">
        <v>1</v>
      </c>
      <c r="L19" s="45">
        <v>4</v>
      </c>
      <c r="M19" s="62">
        <f t="shared" si="1"/>
        <v>58.5</v>
      </c>
      <c r="N19" s="63">
        <f>M16+M17+M18+M19</f>
        <v>188</v>
      </c>
      <c r="O19" s="64" t="s">
        <v>16</v>
      </c>
      <c r="P19" s="46">
        <v>40</v>
      </c>
      <c r="Q19" s="46">
        <v>19</v>
      </c>
      <c r="R19" s="46">
        <v>0</v>
      </c>
      <c r="S19" s="46">
        <v>2</v>
      </c>
      <c r="T19" s="62">
        <f t="shared" si="2"/>
        <v>44</v>
      </c>
      <c r="U19" s="63">
        <f t="shared" si="5"/>
        <v>182.5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31</v>
      </c>
      <c r="D20" s="67">
        <v>0</v>
      </c>
      <c r="E20" s="67">
        <v>1</v>
      </c>
      <c r="F20" s="73">
        <f t="shared" si="0"/>
        <v>48</v>
      </c>
      <c r="G20" s="74"/>
      <c r="H20" s="64" t="s">
        <v>24</v>
      </c>
      <c r="I20" s="46">
        <v>39</v>
      </c>
      <c r="J20" s="46">
        <v>19</v>
      </c>
      <c r="K20" s="46">
        <v>1</v>
      </c>
      <c r="L20" s="46">
        <v>5</v>
      </c>
      <c r="M20" s="73">
        <f t="shared" si="1"/>
        <v>53</v>
      </c>
      <c r="N20" s="63">
        <f>M17+M18+M19+M20</f>
        <v>192.5</v>
      </c>
      <c r="O20" s="64" t="s">
        <v>45</v>
      </c>
      <c r="P20" s="45">
        <v>38</v>
      </c>
      <c r="Q20" s="45">
        <v>21</v>
      </c>
      <c r="R20" s="45">
        <v>1</v>
      </c>
      <c r="S20" s="45">
        <v>1</v>
      </c>
      <c r="T20" s="73">
        <f t="shared" si="2"/>
        <v>44.5</v>
      </c>
      <c r="U20" s="63">
        <f t="shared" si="5"/>
        <v>181.5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33</v>
      </c>
      <c r="D21" s="61">
        <v>0</v>
      </c>
      <c r="E21" s="61">
        <v>3</v>
      </c>
      <c r="F21" s="62">
        <f t="shared" si="0"/>
        <v>59.5</v>
      </c>
      <c r="G21" s="75"/>
      <c r="H21" s="72" t="s">
        <v>25</v>
      </c>
      <c r="I21" s="46">
        <v>44</v>
      </c>
      <c r="J21" s="46">
        <v>30</v>
      </c>
      <c r="K21" s="46">
        <v>0</v>
      </c>
      <c r="L21" s="46">
        <v>2</v>
      </c>
      <c r="M21" s="62">
        <f t="shared" si="1"/>
        <v>57</v>
      </c>
      <c r="N21" s="63">
        <f>M18+M19+M20+M21</f>
        <v>209</v>
      </c>
      <c r="O21" s="68" t="s">
        <v>46</v>
      </c>
      <c r="P21" s="47">
        <v>25</v>
      </c>
      <c r="Q21" s="47">
        <v>24</v>
      </c>
      <c r="R21" s="47">
        <v>0</v>
      </c>
      <c r="S21" s="47">
        <v>0</v>
      </c>
      <c r="T21" s="70">
        <f t="shared" si="2"/>
        <v>36.5</v>
      </c>
      <c r="U21" s="71">
        <f t="shared" si="5"/>
        <v>168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39</v>
      </c>
      <c r="D22" s="61">
        <v>1</v>
      </c>
      <c r="E22" s="61">
        <v>4</v>
      </c>
      <c r="F22" s="62">
        <f t="shared" si="0"/>
        <v>76</v>
      </c>
      <c r="G22" s="63"/>
      <c r="H22" s="68" t="s">
        <v>26</v>
      </c>
      <c r="I22" s="47">
        <v>39</v>
      </c>
      <c r="J22" s="47">
        <v>31</v>
      </c>
      <c r="K22" s="47">
        <v>0</v>
      </c>
      <c r="L22" s="47">
        <v>1</v>
      </c>
      <c r="M22" s="62">
        <f t="shared" si="1"/>
        <v>53</v>
      </c>
      <c r="N22" s="71">
        <f>M19+M20+M21+M22</f>
        <v>221.5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259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246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229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87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38 X CARRERA 33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2601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f>'G-2'!S6:U6</f>
        <v>42881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60" t="s">
        <v>11</v>
      </c>
      <c r="B10" s="46">
        <v>51</v>
      </c>
      <c r="C10" s="46">
        <v>40</v>
      </c>
      <c r="D10" s="46">
        <v>11</v>
      </c>
      <c r="E10" s="46">
        <v>2</v>
      </c>
      <c r="F10" s="62">
        <f>B10*0.5+C10*1+D10*2+E10*2.5</f>
        <v>92.5</v>
      </c>
      <c r="G10" s="2"/>
      <c r="H10" s="19" t="s">
        <v>4</v>
      </c>
      <c r="I10" s="46">
        <v>52</v>
      </c>
      <c r="J10" s="46">
        <v>48</v>
      </c>
      <c r="K10" s="46">
        <v>6</v>
      </c>
      <c r="L10" s="46">
        <v>4</v>
      </c>
      <c r="M10" s="6">
        <f>I10*0.5+J10*1+K10*2+L10*2.5</f>
        <v>96</v>
      </c>
      <c r="N10" s="9">
        <f>F20+F21+F22+M10</f>
        <v>347.5</v>
      </c>
      <c r="O10" s="19" t="s">
        <v>43</v>
      </c>
      <c r="P10" s="46">
        <v>55</v>
      </c>
      <c r="Q10" s="46">
        <v>30</v>
      </c>
      <c r="R10" s="46">
        <v>6</v>
      </c>
      <c r="S10" s="46">
        <v>3</v>
      </c>
      <c r="T10" s="6">
        <f>P10*0.5+Q10*1+R10*2+S10*2.5</f>
        <v>77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46">
        <v>79</v>
      </c>
      <c r="C11" s="46">
        <v>45</v>
      </c>
      <c r="D11" s="46">
        <v>13</v>
      </c>
      <c r="E11" s="46">
        <v>3</v>
      </c>
      <c r="F11" s="6">
        <f t="shared" ref="F11:F22" si="0">B11*0.5+C11*1+D11*2+E11*2.5</f>
        <v>118</v>
      </c>
      <c r="G11" s="2"/>
      <c r="H11" s="19" t="s">
        <v>5</v>
      </c>
      <c r="I11" s="46">
        <v>57</v>
      </c>
      <c r="J11" s="46">
        <v>50</v>
      </c>
      <c r="K11" s="46">
        <v>4</v>
      </c>
      <c r="L11" s="46">
        <v>7</v>
      </c>
      <c r="M11" s="6">
        <f t="shared" ref="M11:M22" si="1">I11*0.5+J11*1+K11*2+L11*2.5</f>
        <v>104</v>
      </c>
      <c r="N11" s="9">
        <f>F21+F22+M10+M11</f>
        <v>374</v>
      </c>
      <c r="O11" s="19" t="s">
        <v>44</v>
      </c>
      <c r="P11" s="46">
        <v>61</v>
      </c>
      <c r="Q11" s="46">
        <v>38</v>
      </c>
      <c r="R11" s="46">
        <v>6</v>
      </c>
      <c r="S11" s="46">
        <v>3</v>
      </c>
      <c r="T11" s="6">
        <f t="shared" ref="T11:T21" si="2">P11*0.5+Q11*1+R11*2+S11*2.5</f>
        <v>88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46">
        <v>60</v>
      </c>
      <c r="C12" s="46">
        <v>37</v>
      </c>
      <c r="D12" s="46">
        <v>10</v>
      </c>
      <c r="E12" s="46">
        <v>2</v>
      </c>
      <c r="F12" s="6">
        <f t="shared" si="0"/>
        <v>92</v>
      </c>
      <c r="G12" s="2"/>
      <c r="H12" s="19" t="s">
        <v>6</v>
      </c>
      <c r="I12" s="46">
        <v>48</v>
      </c>
      <c r="J12" s="46">
        <v>57</v>
      </c>
      <c r="K12" s="46">
        <v>12</v>
      </c>
      <c r="L12" s="46">
        <v>5</v>
      </c>
      <c r="M12" s="6">
        <f t="shared" si="1"/>
        <v>117.5</v>
      </c>
      <c r="N12" s="2">
        <f>F22+M10+M11+M12</f>
        <v>412</v>
      </c>
      <c r="O12" s="19" t="s">
        <v>32</v>
      </c>
      <c r="P12" s="46">
        <v>53</v>
      </c>
      <c r="Q12" s="46">
        <v>44</v>
      </c>
      <c r="R12" s="46">
        <v>6</v>
      </c>
      <c r="S12" s="46">
        <v>4</v>
      </c>
      <c r="T12" s="6">
        <f t="shared" si="2"/>
        <v>92.5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46">
        <v>66</v>
      </c>
      <c r="C13" s="46">
        <v>42</v>
      </c>
      <c r="D13" s="46">
        <v>11</v>
      </c>
      <c r="E13" s="46">
        <v>6</v>
      </c>
      <c r="F13" s="6">
        <f t="shared" si="0"/>
        <v>112</v>
      </c>
      <c r="G13" s="2">
        <f>F10+F11+F12+F13</f>
        <v>414.5</v>
      </c>
      <c r="H13" s="19" t="s">
        <v>7</v>
      </c>
      <c r="I13" s="46">
        <v>47</v>
      </c>
      <c r="J13" s="46">
        <v>31</v>
      </c>
      <c r="K13" s="46">
        <v>8</v>
      </c>
      <c r="L13" s="46">
        <v>2</v>
      </c>
      <c r="M13" s="6">
        <f t="shared" si="1"/>
        <v>75.5</v>
      </c>
      <c r="N13" s="2">
        <f t="shared" ref="N13:N18" si="3">M10+M11+M12+M13</f>
        <v>393</v>
      </c>
      <c r="O13" s="19" t="s">
        <v>33</v>
      </c>
      <c r="P13" s="46">
        <v>53</v>
      </c>
      <c r="Q13" s="46">
        <v>42</v>
      </c>
      <c r="R13" s="46">
        <v>7</v>
      </c>
      <c r="S13" s="46">
        <v>5</v>
      </c>
      <c r="T13" s="6">
        <f t="shared" si="2"/>
        <v>95</v>
      </c>
      <c r="U13" s="2">
        <f t="shared" ref="U13:U21" si="4">T10+T11+T12+T13</f>
        <v>352.5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46">
        <v>77</v>
      </c>
      <c r="C14" s="46">
        <v>31</v>
      </c>
      <c r="D14" s="46">
        <v>7</v>
      </c>
      <c r="E14" s="46">
        <v>3</v>
      </c>
      <c r="F14" s="6">
        <f t="shared" si="0"/>
        <v>91</v>
      </c>
      <c r="G14" s="2">
        <f t="shared" ref="G14:G19" si="5">F11+F12+F13+F14</f>
        <v>413</v>
      </c>
      <c r="H14" s="19" t="s">
        <v>9</v>
      </c>
      <c r="I14" s="46">
        <v>41</v>
      </c>
      <c r="J14" s="46">
        <v>39</v>
      </c>
      <c r="K14" s="46">
        <v>6</v>
      </c>
      <c r="L14" s="46">
        <v>2</v>
      </c>
      <c r="M14" s="6">
        <f t="shared" si="1"/>
        <v>76.5</v>
      </c>
      <c r="N14" s="2">
        <f t="shared" si="3"/>
        <v>373.5</v>
      </c>
      <c r="O14" s="19" t="s">
        <v>29</v>
      </c>
      <c r="P14" s="45">
        <v>57</v>
      </c>
      <c r="Q14" s="45">
        <v>42</v>
      </c>
      <c r="R14" s="45">
        <v>9</v>
      </c>
      <c r="S14" s="45">
        <v>4</v>
      </c>
      <c r="T14" s="6">
        <f t="shared" si="2"/>
        <v>98.5</v>
      </c>
      <c r="U14" s="2">
        <f t="shared" si="4"/>
        <v>374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46">
        <v>61</v>
      </c>
      <c r="C15" s="46">
        <v>38</v>
      </c>
      <c r="D15" s="46">
        <v>7</v>
      </c>
      <c r="E15" s="46">
        <v>4</v>
      </c>
      <c r="F15" s="6">
        <f t="shared" si="0"/>
        <v>92.5</v>
      </c>
      <c r="G15" s="2">
        <f t="shared" si="5"/>
        <v>387.5</v>
      </c>
      <c r="H15" s="19" t="s">
        <v>12</v>
      </c>
      <c r="I15" s="46">
        <v>39</v>
      </c>
      <c r="J15" s="46">
        <v>35</v>
      </c>
      <c r="K15" s="46">
        <v>4</v>
      </c>
      <c r="L15" s="46">
        <v>4</v>
      </c>
      <c r="M15" s="6">
        <f t="shared" si="1"/>
        <v>72.5</v>
      </c>
      <c r="N15" s="2">
        <f t="shared" si="3"/>
        <v>342</v>
      </c>
      <c r="O15" s="18" t="s">
        <v>30</v>
      </c>
      <c r="P15" s="46">
        <v>65</v>
      </c>
      <c r="Q15" s="46">
        <v>46</v>
      </c>
      <c r="R15" s="46">
        <v>8</v>
      </c>
      <c r="S15" s="46">
        <v>2</v>
      </c>
      <c r="T15" s="6">
        <f t="shared" si="2"/>
        <v>99.5</v>
      </c>
      <c r="U15" s="2">
        <f t="shared" si="4"/>
        <v>385.5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46">
        <v>67</v>
      </c>
      <c r="C16" s="46">
        <v>41</v>
      </c>
      <c r="D16" s="46">
        <v>6</v>
      </c>
      <c r="E16" s="46">
        <v>2</v>
      </c>
      <c r="F16" s="6">
        <f t="shared" si="0"/>
        <v>91.5</v>
      </c>
      <c r="G16" s="2">
        <f t="shared" si="5"/>
        <v>387</v>
      </c>
      <c r="H16" s="19" t="s">
        <v>15</v>
      </c>
      <c r="I16" s="46">
        <v>37</v>
      </c>
      <c r="J16" s="46">
        <v>34</v>
      </c>
      <c r="K16" s="46">
        <v>5</v>
      </c>
      <c r="L16" s="46">
        <v>2</v>
      </c>
      <c r="M16" s="6">
        <f t="shared" si="1"/>
        <v>67.5</v>
      </c>
      <c r="N16" s="2">
        <f t="shared" si="3"/>
        <v>292</v>
      </c>
      <c r="O16" s="19" t="s">
        <v>8</v>
      </c>
      <c r="P16" s="46">
        <v>62</v>
      </c>
      <c r="Q16" s="46">
        <v>53</v>
      </c>
      <c r="R16" s="46">
        <v>6</v>
      </c>
      <c r="S16" s="46">
        <v>2</v>
      </c>
      <c r="T16" s="6">
        <f t="shared" si="2"/>
        <v>101</v>
      </c>
      <c r="U16" s="2">
        <f t="shared" si="4"/>
        <v>394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46">
        <v>70</v>
      </c>
      <c r="C17" s="46">
        <v>48</v>
      </c>
      <c r="D17" s="46">
        <v>8</v>
      </c>
      <c r="E17" s="46">
        <v>5</v>
      </c>
      <c r="F17" s="6">
        <f t="shared" si="0"/>
        <v>111.5</v>
      </c>
      <c r="G17" s="2">
        <f t="shared" si="5"/>
        <v>386.5</v>
      </c>
      <c r="H17" s="19" t="s">
        <v>18</v>
      </c>
      <c r="I17" s="46">
        <v>33</v>
      </c>
      <c r="J17" s="46">
        <v>42</v>
      </c>
      <c r="K17" s="46">
        <v>5</v>
      </c>
      <c r="L17" s="46">
        <v>2</v>
      </c>
      <c r="M17" s="6">
        <f t="shared" si="1"/>
        <v>73.5</v>
      </c>
      <c r="N17" s="2">
        <f t="shared" si="3"/>
        <v>290</v>
      </c>
      <c r="O17" s="19" t="s">
        <v>10</v>
      </c>
      <c r="P17" s="46">
        <v>70</v>
      </c>
      <c r="Q17" s="46">
        <v>59</v>
      </c>
      <c r="R17" s="46">
        <v>6</v>
      </c>
      <c r="S17" s="46">
        <v>3</v>
      </c>
      <c r="T17" s="6">
        <f t="shared" si="2"/>
        <v>113.5</v>
      </c>
      <c r="U17" s="2">
        <f t="shared" si="4"/>
        <v>412.5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46">
        <v>49</v>
      </c>
      <c r="C18" s="46">
        <v>42</v>
      </c>
      <c r="D18" s="46">
        <v>7</v>
      </c>
      <c r="E18" s="46">
        <v>0</v>
      </c>
      <c r="F18" s="6">
        <f t="shared" si="0"/>
        <v>80.5</v>
      </c>
      <c r="G18" s="2">
        <f t="shared" si="5"/>
        <v>376</v>
      </c>
      <c r="H18" s="19" t="s">
        <v>20</v>
      </c>
      <c r="I18" s="46">
        <v>61</v>
      </c>
      <c r="J18" s="46">
        <v>54</v>
      </c>
      <c r="K18" s="46">
        <v>7</v>
      </c>
      <c r="L18" s="46">
        <v>4</v>
      </c>
      <c r="M18" s="6">
        <f t="shared" si="1"/>
        <v>108.5</v>
      </c>
      <c r="N18" s="2">
        <f t="shared" si="3"/>
        <v>322</v>
      </c>
      <c r="O18" s="19" t="s">
        <v>13</v>
      </c>
      <c r="P18" s="46">
        <v>58</v>
      </c>
      <c r="Q18" s="46">
        <v>55</v>
      </c>
      <c r="R18" s="46">
        <v>5</v>
      </c>
      <c r="S18" s="46">
        <v>2</v>
      </c>
      <c r="T18" s="6">
        <f t="shared" si="2"/>
        <v>99</v>
      </c>
      <c r="U18" s="2">
        <f t="shared" si="4"/>
        <v>413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47">
        <v>50</v>
      </c>
      <c r="C19" s="47">
        <v>37</v>
      </c>
      <c r="D19" s="47">
        <v>7</v>
      </c>
      <c r="E19" s="47">
        <v>3</v>
      </c>
      <c r="F19" s="7">
        <f t="shared" si="0"/>
        <v>83.5</v>
      </c>
      <c r="G19" s="3">
        <f t="shared" si="5"/>
        <v>367</v>
      </c>
      <c r="H19" s="20" t="s">
        <v>22</v>
      </c>
      <c r="I19" s="45">
        <v>56</v>
      </c>
      <c r="J19" s="45">
        <v>49</v>
      </c>
      <c r="K19" s="45">
        <v>6</v>
      </c>
      <c r="L19" s="45">
        <v>2</v>
      </c>
      <c r="M19" s="6">
        <f t="shared" si="1"/>
        <v>94</v>
      </c>
      <c r="N19" s="2">
        <f>M16+M17+M18+M19</f>
        <v>343.5</v>
      </c>
      <c r="O19" s="19" t="s">
        <v>16</v>
      </c>
      <c r="P19" s="46">
        <v>60</v>
      </c>
      <c r="Q19" s="46">
        <v>54</v>
      </c>
      <c r="R19" s="46">
        <v>4</v>
      </c>
      <c r="S19" s="46">
        <v>1</v>
      </c>
      <c r="T19" s="6">
        <f t="shared" si="2"/>
        <v>94.5</v>
      </c>
      <c r="U19" s="2">
        <f t="shared" si="4"/>
        <v>408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45">
        <v>41</v>
      </c>
      <c r="C20" s="45">
        <v>38</v>
      </c>
      <c r="D20" s="45">
        <v>7</v>
      </c>
      <c r="E20" s="45">
        <v>2</v>
      </c>
      <c r="F20" s="8">
        <f t="shared" si="0"/>
        <v>77.5</v>
      </c>
      <c r="G20" s="35"/>
      <c r="H20" s="19" t="s">
        <v>24</v>
      </c>
      <c r="I20" s="46">
        <v>64</v>
      </c>
      <c r="J20" s="46">
        <v>40</v>
      </c>
      <c r="K20" s="46">
        <v>7</v>
      </c>
      <c r="L20" s="46">
        <v>0</v>
      </c>
      <c r="M20" s="8">
        <f t="shared" si="1"/>
        <v>86</v>
      </c>
      <c r="N20" s="2">
        <f>M17+M18+M19+M20</f>
        <v>362</v>
      </c>
      <c r="O20" s="19" t="s">
        <v>45</v>
      </c>
      <c r="P20" s="45">
        <v>58</v>
      </c>
      <c r="Q20" s="45">
        <v>58</v>
      </c>
      <c r="R20" s="45">
        <v>6</v>
      </c>
      <c r="S20" s="45">
        <v>2</v>
      </c>
      <c r="T20" s="8">
        <f t="shared" si="2"/>
        <v>104</v>
      </c>
      <c r="U20" s="2">
        <f t="shared" si="4"/>
        <v>411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46">
        <v>48</v>
      </c>
      <c r="C21" s="46">
        <v>34</v>
      </c>
      <c r="D21" s="46">
        <v>7</v>
      </c>
      <c r="E21" s="46">
        <v>3</v>
      </c>
      <c r="F21" s="6">
        <f t="shared" si="0"/>
        <v>79.5</v>
      </c>
      <c r="G21" s="36"/>
      <c r="H21" s="20" t="s">
        <v>25</v>
      </c>
      <c r="I21" s="46">
        <v>54</v>
      </c>
      <c r="J21" s="46">
        <v>62</v>
      </c>
      <c r="K21" s="46">
        <v>7</v>
      </c>
      <c r="L21" s="46">
        <v>7</v>
      </c>
      <c r="M21" s="6">
        <f t="shared" si="1"/>
        <v>120.5</v>
      </c>
      <c r="N21" s="2">
        <f>M18+M19+M20+M21</f>
        <v>409</v>
      </c>
      <c r="O21" s="21" t="s">
        <v>46</v>
      </c>
      <c r="P21" s="47">
        <v>52</v>
      </c>
      <c r="Q21" s="47">
        <v>60</v>
      </c>
      <c r="R21" s="47">
        <v>5</v>
      </c>
      <c r="S21" s="47">
        <v>3</v>
      </c>
      <c r="T21" s="7">
        <f t="shared" si="2"/>
        <v>103.5</v>
      </c>
      <c r="U21" s="3">
        <f t="shared" si="4"/>
        <v>401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46">
        <v>40</v>
      </c>
      <c r="C22" s="46">
        <v>44</v>
      </c>
      <c r="D22" s="46">
        <v>9</v>
      </c>
      <c r="E22" s="46">
        <v>5</v>
      </c>
      <c r="F22" s="6">
        <f t="shared" si="0"/>
        <v>94.5</v>
      </c>
      <c r="G22" s="2"/>
      <c r="H22" s="21" t="s">
        <v>26</v>
      </c>
      <c r="I22" s="47">
        <v>57</v>
      </c>
      <c r="J22" s="47">
        <v>82</v>
      </c>
      <c r="K22" s="47">
        <v>6</v>
      </c>
      <c r="L22" s="47">
        <v>6</v>
      </c>
      <c r="M22" s="6">
        <f t="shared" si="1"/>
        <v>137.5</v>
      </c>
      <c r="N22" s="3">
        <f>M19+M20+M21+M22</f>
        <v>438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414.5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438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38 X CARRERA 33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2601</v>
      </c>
      <c r="M6" s="190"/>
      <c r="N6" s="190"/>
      <c r="O6" s="12"/>
      <c r="P6" s="183" t="s">
        <v>58</v>
      </c>
      <c r="Q6" s="183"/>
      <c r="R6" s="183"/>
      <c r="S6" s="218">
        <f>'G-2'!S6:U6</f>
        <v>42881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131</v>
      </c>
      <c r="C10" s="46">
        <f>'G-2'!C10+'G-3'!C10+'G-4'!C10</f>
        <v>185</v>
      </c>
      <c r="D10" s="46">
        <f>'G-2'!D10+'G-3'!D10+'G-4'!D10</f>
        <v>64</v>
      </c>
      <c r="E10" s="46">
        <f>'G-2'!E10+'G-3'!E10+'G-4'!E10</f>
        <v>11</v>
      </c>
      <c r="F10" s="6">
        <f t="shared" ref="F10:F22" si="0">B10*0.5+C10*1+D10*2+E10*2.5</f>
        <v>406</v>
      </c>
      <c r="G10" s="2"/>
      <c r="H10" s="19" t="s">
        <v>4</v>
      </c>
      <c r="I10" s="46">
        <f>'G-2'!I10+'G-3'!I10+'G-4'!I10</f>
        <v>115</v>
      </c>
      <c r="J10" s="46">
        <f>'G-2'!J10+'G-3'!J10+'G-4'!J10</f>
        <v>147</v>
      </c>
      <c r="K10" s="46">
        <f>'G-2'!K10+'G-3'!K10+'G-4'!K10</f>
        <v>41</v>
      </c>
      <c r="L10" s="46">
        <f>'G-2'!L10+'G-3'!L10+'G-4'!L10</f>
        <v>10</v>
      </c>
      <c r="M10" s="6">
        <f t="shared" ref="M10:M22" si="1">I10*0.5+J10*1+K10*2+L10*2.5</f>
        <v>311.5</v>
      </c>
      <c r="N10" s="9">
        <f>F20+F21+F22+M10</f>
        <v>1208.5</v>
      </c>
      <c r="O10" s="19" t="s">
        <v>43</v>
      </c>
      <c r="P10" s="46">
        <f>'G-2'!P10+'G-3'!P10+'G-4'!P10</f>
        <v>129</v>
      </c>
      <c r="Q10" s="46">
        <f>'G-2'!Q10+'G-3'!Q10+'G-4'!Q10</f>
        <v>142</v>
      </c>
      <c r="R10" s="46">
        <f>'G-2'!R10+'G-3'!R10+'G-4'!R10</f>
        <v>42</v>
      </c>
      <c r="S10" s="46">
        <f>'G-2'!S10+'G-3'!S10+'G-4'!S10</f>
        <v>10</v>
      </c>
      <c r="T10" s="6">
        <f t="shared" ref="T10:T21" si="2">P10*0.5+Q10*1+R10*2+S10*2.5</f>
        <v>315.5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168</v>
      </c>
      <c r="C11" s="46">
        <f>'G-2'!C11+'G-3'!C11+'G-4'!C11</f>
        <v>211</v>
      </c>
      <c r="D11" s="46">
        <f>'G-2'!D11+'G-3'!D11+'G-4'!D11</f>
        <v>76</v>
      </c>
      <c r="E11" s="46">
        <f>'G-2'!E11+'G-3'!E11+'G-4'!E11</f>
        <v>10</v>
      </c>
      <c r="F11" s="6">
        <f t="shared" si="0"/>
        <v>472</v>
      </c>
      <c r="G11" s="2"/>
      <c r="H11" s="19" t="s">
        <v>5</v>
      </c>
      <c r="I11" s="46">
        <f>'G-2'!I11+'G-3'!I11+'G-4'!I11</f>
        <v>109</v>
      </c>
      <c r="J11" s="46">
        <f>'G-2'!J11+'G-3'!J11+'G-4'!J11</f>
        <v>140</v>
      </c>
      <c r="K11" s="46">
        <f>'G-2'!K11+'G-3'!K11+'G-4'!K11</f>
        <v>33</v>
      </c>
      <c r="L11" s="46">
        <f>'G-2'!L11+'G-3'!L11+'G-4'!L11</f>
        <v>12</v>
      </c>
      <c r="M11" s="6">
        <f t="shared" si="1"/>
        <v>290.5</v>
      </c>
      <c r="N11" s="9">
        <f>F21+F22+M10+M11</f>
        <v>1225</v>
      </c>
      <c r="O11" s="19" t="s">
        <v>44</v>
      </c>
      <c r="P11" s="46">
        <f>'G-2'!P11+'G-3'!P11+'G-4'!P11</f>
        <v>128</v>
      </c>
      <c r="Q11" s="46">
        <f>'G-2'!Q11+'G-3'!Q11+'G-4'!Q11</f>
        <v>172</v>
      </c>
      <c r="R11" s="46">
        <f>'G-2'!R11+'G-3'!R11+'G-4'!R11</f>
        <v>51</v>
      </c>
      <c r="S11" s="46">
        <f>'G-2'!S11+'G-3'!S11+'G-4'!S11</f>
        <v>9</v>
      </c>
      <c r="T11" s="6">
        <f t="shared" si="2"/>
        <v>360.5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145</v>
      </c>
      <c r="C12" s="46">
        <f>'G-2'!C12+'G-3'!C12+'G-4'!C12</f>
        <v>205</v>
      </c>
      <c r="D12" s="46">
        <f>'G-2'!D12+'G-3'!D12+'G-4'!D12</f>
        <v>71</v>
      </c>
      <c r="E12" s="46">
        <f>'G-2'!E12+'G-3'!E12+'G-4'!E12</f>
        <v>10</v>
      </c>
      <c r="F12" s="6">
        <f t="shared" si="0"/>
        <v>444.5</v>
      </c>
      <c r="G12" s="2"/>
      <c r="H12" s="19" t="s">
        <v>6</v>
      </c>
      <c r="I12" s="46">
        <f>'G-2'!I12+'G-3'!I12+'G-4'!I12</f>
        <v>112</v>
      </c>
      <c r="J12" s="46">
        <f>'G-2'!J12+'G-3'!J12+'G-4'!J12</f>
        <v>143</v>
      </c>
      <c r="K12" s="46">
        <f>'G-2'!K12+'G-3'!K12+'G-4'!K12</f>
        <v>41</v>
      </c>
      <c r="L12" s="46">
        <f>'G-2'!L12+'G-3'!L12+'G-4'!L12</f>
        <v>10</v>
      </c>
      <c r="M12" s="6">
        <f t="shared" si="1"/>
        <v>306</v>
      </c>
      <c r="N12" s="2">
        <f>F22+M10+M11+M12</f>
        <v>1245</v>
      </c>
      <c r="O12" s="19" t="s">
        <v>32</v>
      </c>
      <c r="P12" s="46">
        <f>'G-2'!P12+'G-3'!P12+'G-4'!P12</f>
        <v>122</v>
      </c>
      <c r="Q12" s="46">
        <f>'G-2'!Q12+'G-3'!Q12+'G-4'!Q12</f>
        <v>180</v>
      </c>
      <c r="R12" s="46">
        <f>'G-2'!R12+'G-3'!R12+'G-4'!R12</f>
        <v>38</v>
      </c>
      <c r="S12" s="46">
        <f>'G-2'!S12+'G-3'!S12+'G-4'!S12</f>
        <v>7</v>
      </c>
      <c r="T12" s="6">
        <f t="shared" si="2"/>
        <v>334.5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164</v>
      </c>
      <c r="C13" s="46">
        <f>'G-2'!C13+'G-3'!C13+'G-4'!C13</f>
        <v>175</v>
      </c>
      <c r="D13" s="46">
        <f>'G-2'!D13+'G-3'!D13+'G-4'!D13</f>
        <v>55</v>
      </c>
      <c r="E13" s="46">
        <f>'G-2'!E13+'G-3'!E13+'G-4'!E13</f>
        <v>12</v>
      </c>
      <c r="F13" s="6">
        <f t="shared" si="0"/>
        <v>397</v>
      </c>
      <c r="G13" s="2">
        <f t="shared" ref="G13:G19" si="3">F10+F11+F12+F13</f>
        <v>1719.5</v>
      </c>
      <c r="H13" s="19" t="s">
        <v>7</v>
      </c>
      <c r="I13" s="46">
        <f>'G-2'!I13+'G-3'!I13+'G-4'!I13</f>
        <v>112</v>
      </c>
      <c r="J13" s="46">
        <f>'G-2'!J13+'G-3'!J13+'G-4'!J13</f>
        <v>108</v>
      </c>
      <c r="K13" s="46">
        <f>'G-2'!K13+'G-3'!K13+'G-4'!K13</f>
        <v>35</v>
      </c>
      <c r="L13" s="46">
        <f>'G-2'!L13+'G-3'!L13+'G-4'!L13</f>
        <v>10</v>
      </c>
      <c r="M13" s="6">
        <f t="shared" si="1"/>
        <v>259</v>
      </c>
      <c r="N13" s="2">
        <f t="shared" ref="N13:N18" si="4">M10+M11+M12+M13</f>
        <v>1167</v>
      </c>
      <c r="O13" s="19" t="s">
        <v>33</v>
      </c>
      <c r="P13" s="46">
        <f>'G-2'!P13+'G-3'!P13+'G-4'!P13</f>
        <v>127</v>
      </c>
      <c r="Q13" s="46">
        <f>'G-2'!Q13+'G-3'!Q13+'G-4'!Q13</f>
        <v>157</v>
      </c>
      <c r="R13" s="46">
        <f>'G-2'!R13+'G-3'!R13+'G-4'!R13</f>
        <v>37</v>
      </c>
      <c r="S13" s="46">
        <f>'G-2'!S13+'G-3'!S13+'G-4'!S13</f>
        <v>14</v>
      </c>
      <c r="T13" s="6">
        <f t="shared" si="2"/>
        <v>329.5</v>
      </c>
      <c r="U13" s="2">
        <f t="shared" ref="U13:U21" si="5">T10+T11+T12+T13</f>
        <v>1340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178</v>
      </c>
      <c r="C14" s="46">
        <f>'G-2'!C14+'G-3'!C14+'G-4'!C14</f>
        <v>139</v>
      </c>
      <c r="D14" s="46">
        <f>'G-2'!D14+'G-3'!D14+'G-4'!D14</f>
        <v>56</v>
      </c>
      <c r="E14" s="46">
        <f>'G-2'!E14+'G-3'!E14+'G-4'!E14</f>
        <v>7</v>
      </c>
      <c r="F14" s="6">
        <f t="shared" si="0"/>
        <v>357.5</v>
      </c>
      <c r="G14" s="2">
        <f t="shared" si="3"/>
        <v>1671</v>
      </c>
      <c r="H14" s="19" t="s">
        <v>9</v>
      </c>
      <c r="I14" s="46">
        <f>'G-2'!I14+'G-3'!I14+'G-4'!I14</f>
        <v>93</v>
      </c>
      <c r="J14" s="46">
        <f>'G-2'!J14+'G-3'!J14+'G-4'!J14</f>
        <v>108</v>
      </c>
      <c r="K14" s="46">
        <f>'G-2'!K14+'G-3'!K14+'G-4'!K14</f>
        <v>29</v>
      </c>
      <c r="L14" s="46">
        <f>'G-2'!L14+'G-3'!L14+'G-4'!L14</f>
        <v>7</v>
      </c>
      <c r="M14" s="6">
        <f t="shared" si="1"/>
        <v>230</v>
      </c>
      <c r="N14" s="2">
        <f t="shared" si="4"/>
        <v>1085.5</v>
      </c>
      <c r="O14" s="19" t="s">
        <v>29</v>
      </c>
      <c r="P14" s="46">
        <f>'G-2'!P14+'G-3'!P14+'G-4'!P14</f>
        <v>125</v>
      </c>
      <c r="Q14" s="46">
        <f>'G-2'!Q14+'G-3'!Q14+'G-4'!Q14</f>
        <v>152</v>
      </c>
      <c r="R14" s="46">
        <f>'G-2'!R14+'G-3'!R14+'G-4'!R14</f>
        <v>46</v>
      </c>
      <c r="S14" s="46">
        <f>'G-2'!S14+'G-3'!S14+'G-4'!S14</f>
        <v>9</v>
      </c>
      <c r="T14" s="6">
        <f t="shared" si="2"/>
        <v>329</v>
      </c>
      <c r="U14" s="2">
        <f t="shared" si="5"/>
        <v>1353.5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168</v>
      </c>
      <c r="C15" s="46">
        <f>'G-2'!C15+'G-3'!C15+'G-4'!C15</f>
        <v>148</v>
      </c>
      <c r="D15" s="46">
        <f>'G-2'!D15+'G-3'!D15+'G-4'!D15</f>
        <v>55</v>
      </c>
      <c r="E15" s="46">
        <f>'G-2'!E15+'G-3'!E15+'G-4'!E15</f>
        <v>5</v>
      </c>
      <c r="F15" s="6">
        <f t="shared" si="0"/>
        <v>354.5</v>
      </c>
      <c r="G15" s="2">
        <f t="shared" si="3"/>
        <v>1553.5</v>
      </c>
      <c r="H15" s="19" t="s">
        <v>12</v>
      </c>
      <c r="I15" s="46">
        <f>'G-2'!I15+'G-3'!I15+'G-4'!I15</f>
        <v>94</v>
      </c>
      <c r="J15" s="46">
        <f>'G-2'!J15+'G-3'!J15+'G-4'!J15</f>
        <v>121</v>
      </c>
      <c r="K15" s="46">
        <f>'G-2'!K15+'G-3'!K15+'G-4'!K15</f>
        <v>34</v>
      </c>
      <c r="L15" s="46">
        <f>'G-2'!L15+'G-3'!L15+'G-4'!L15</f>
        <v>10</v>
      </c>
      <c r="M15" s="6">
        <f t="shared" si="1"/>
        <v>261</v>
      </c>
      <c r="N15" s="2">
        <f t="shared" si="4"/>
        <v>1056</v>
      </c>
      <c r="O15" s="18" t="s">
        <v>30</v>
      </c>
      <c r="P15" s="46">
        <f>'G-2'!P15+'G-3'!P15+'G-4'!P15</f>
        <v>133</v>
      </c>
      <c r="Q15" s="46">
        <f>'G-2'!Q15+'G-3'!Q15+'G-4'!Q15</f>
        <v>170</v>
      </c>
      <c r="R15" s="46">
        <f>'G-2'!R15+'G-3'!R15+'G-4'!R15</f>
        <v>37</v>
      </c>
      <c r="S15" s="46">
        <f>'G-2'!S15+'G-3'!S15+'G-4'!S15</f>
        <v>12</v>
      </c>
      <c r="T15" s="6">
        <f t="shared" si="2"/>
        <v>340.5</v>
      </c>
      <c r="U15" s="2">
        <f t="shared" si="5"/>
        <v>1333.5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138</v>
      </c>
      <c r="C16" s="46">
        <f>'G-2'!C16+'G-3'!C16+'G-4'!C16</f>
        <v>166</v>
      </c>
      <c r="D16" s="46">
        <f>'G-2'!D16+'G-3'!D16+'G-4'!D16</f>
        <v>47</v>
      </c>
      <c r="E16" s="46">
        <f>'G-2'!E16+'G-3'!E16+'G-4'!E16</f>
        <v>16</v>
      </c>
      <c r="F16" s="6">
        <f t="shared" si="0"/>
        <v>369</v>
      </c>
      <c r="G16" s="2">
        <f t="shared" si="3"/>
        <v>1478</v>
      </c>
      <c r="H16" s="19" t="s">
        <v>15</v>
      </c>
      <c r="I16" s="46">
        <f>'G-2'!I16+'G-3'!I16+'G-4'!I16</f>
        <v>98</v>
      </c>
      <c r="J16" s="46">
        <f>'G-2'!J16+'G-3'!J16+'G-4'!J16</f>
        <v>128</v>
      </c>
      <c r="K16" s="46">
        <f>'G-2'!K16+'G-3'!K16+'G-4'!K16</f>
        <v>34</v>
      </c>
      <c r="L16" s="46">
        <f>'G-2'!L16+'G-3'!L16+'G-4'!L16</f>
        <v>8</v>
      </c>
      <c r="M16" s="6">
        <f t="shared" si="1"/>
        <v>265</v>
      </c>
      <c r="N16" s="2">
        <f t="shared" si="4"/>
        <v>1015</v>
      </c>
      <c r="O16" s="19" t="s">
        <v>8</v>
      </c>
      <c r="P16" s="46">
        <f>'G-2'!P16+'G-3'!P16+'G-4'!P16</f>
        <v>123</v>
      </c>
      <c r="Q16" s="46">
        <f>'G-2'!Q16+'G-3'!Q16+'G-4'!Q16</f>
        <v>158</v>
      </c>
      <c r="R16" s="46">
        <f>'G-2'!R16+'G-3'!R16+'G-4'!R16</f>
        <v>35</v>
      </c>
      <c r="S16" s="46">
        <f>'G-2'!S16+'G-3'!S16+'G-4'!S16</f>
        <v>6</v>
      </c>
      <c r="T16" s="6">
        <f t="shared" si="2"/>
        <v>304.5</v>
      </c>
      <c r="U16" s="2">
        <f t="shared" si="5"/>
        <v>1303.5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141</v>
      </c>
      <c r="C17" s="46">
        <f>'G-2'!C17+'G-3'!C17+'G-4'!C17</f>
        <v>172</v>
      </c>
      <c r="D17" s="46">
        <f>'G-2'!D17+'G-3'!D17+'G-4'!D17</f>
        <v>41</v>
      </c>
      <c r="E17" s="46">
        <f>'G-2'!E17+'G-3'!E17+'G-4'!E17</f>
        <v>16</v>
      </c>
      <c r="F17" s="6">
        <f t="shared" si="0"/>
        <v>364.5</v>
      </c>
      <c r="G17" s="2">
        <f t="shared" si="3"/>
        <v>1445.5</v>
      </c>
      <c r="H17" s="19" t="s">
        <v>18</v>
      </c>
      <c r="I17" s="46">
        <f>'G-2'!I17+'G-3'!I17+'G-4'!I17</f>
        <v>87</v>
      </c>
      <c r="J17" s="46">
        <f>'G-2'!J17+'G-3'!J17+'G-4'!J17</f>
        <v>154</v>
      </c>
      <c r="K17" s="46">
        <f>'G-2'!K17+'G-3'!K17+'G-4'!K17</f>
        <v>30</v>
      </c>
      <c r="L17" s="46">
        <f>'G-2'!L17+'G-3'!L17+'G-4'!L17</f>
        <v>7</v>
      </c>
      <c r="M17" s="6">
        <f t="shared" si="1"/>
        <v>275</v>
      </c>
      <c r="N17" s="2">
        <f t="shared" si="4"/>
        <v>1031</v>
      </c>
      <c r="O17" s="19" t="s">
        <v>10</v>
      </c>
      <c r="P17" s="46">
        <f>'G-2'!P17+'G-3'!P17+'G-4'!P17</f>
        <v>136</v>
      </c>
      <c r="Q17" s="46">
        <f>'G-2'!Q17+'G-3'!Q17+'G-4'!Q17</f>
        <v>162</v>
      </c>
      <c r="R17" s="46">
        <f>'G-2'!R17+'G-3'!R17+'G-4'!R17</f>
        <v>32</v>
      </c>
      <c r="S17" s="46">
        <f>'G-2'!S17+'G-3'!S17+'G-4'!S17</f>
        <v>6</v>
      </c>
      <c r="T17" s="6">
        <f t="shared" si="2"/>
        <v>309</v>
      </c>
      <c r="U17" s="2">
        <f t="shared" si="5"/>
        <v>1283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110</v>
      </c>
      <c r="C18" s="46">
        <f>'G-2'!C18+'G-3'!C18+'G-4'!C18</f>
        <v>175</v>
      </c>
      <c r="D18" s="46">
        <f>'G-2'!D18+'G-3'!D18+'G-4'!D18</f>
        <v>35</v>
      </c>
      <c r="E18" s="46">
        <f>'G-2'!E18+'G-3'!E18+'G-4'!E18</f>
        <v>7</v>
      </c>
      <c r="F18" s="6">
        <f t="shared" si="0"/>
        <v>317.5</v>
      </c>
      <c r="G18" s="2">
        <f t="shared" si="3"/>
        <v>1405.5</v>
      </c>
      <c r="H18" s="19" t="s">
        <v>20</v>
      </c>
      <c r="I18" s="46">
        <f>'G-2'!I18+'G-3'!I18+'G-4'!I18</f>
        <v>126</v>
      </c>
      <c r="J18" s="46">
        <f>'G-2'!J18+'G-3'!J18+'G-4'!J18</f>
        <v>166</v>
      </c>
      <c r="K18" s="46">
        <f>'G-2'!K18+'G-3'!K18+'G-4'!K18</f>
        <v>34</v>
      </c>
      <c r="L18" s="46">
        <f>'G-2'!L18+'G-3'!L18+'G-4'!L18</f>
        <v>11</v>
      </c>
      <c r="M18" s="6">
        <f t="shared" si="1"/>
        <v>324.5</v>
      </c>
      <c r="N18" s="2">
        <f t="shared" si="4"/>
        <v>1125.5</v>
      </c>
      <c r="O18" s="19" t="s">
        <v>13</v>
      </c>
      <c r="P18" s="46">
        <f>'G-2'!P18+'G-3'!P18+'G-4'!P18</f>
        <v>131</v>
      </c>
      <c r="Q18" s="46">
        <f>'G-2'!Q18+'G-3'!Q18+'G-4'!Q18</f>
        <v>153</v>
      </c>
      <c r="R18" s="46">
        <f>'G-2'!R18+'G-3'!R18+'G-4'!R18</f>
        <v>36</v>
      </c>
      <c r="S18" s="46">
        <f>'G-2'!S18+'G-3'!S18+'G-4'!S18</f>
        <v>6</v>
      </c>
      <c r="T18" s="6">
        <f t="shared" si="2"/>
        <v>305.5</v>
      </c>
      <c r="U18" s="2">
        <f t="shared" si="5"/>
        <v>1259.5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113</v>
      </c>
      <c r="C19" s="47">
        <f>'G-2'!C19+'G-3'!C19+'G-4'!C19</f>
        <v>169</v>
      </c>
      <c r="D19" s="47">
        <f>'G-2'!D19+'G-3'!D19+'G-4'!D19</f>
        <v>42</v>
      </c>
      <c r="E19" s="47">
        <f>'G-2'!E19+'G-3'!E19+'G-4'!E19</f>
        <v>15</v>
      </c>
      <c r="F19" s="7">
        <f t="shared" si="0"/>
        <v>347</v>
      </c>
      <c r="G19" s="3">
        <f t="shared" si="3"/>
        <v>1398</v>
      </c>
      <c r="H19" s="20" t="s">
        <v>22</v>
      </c>
      <c r="I19" s="46">
        <f>'G-2'!I19+'G-3'!I19+'G-4'!I19</f>
        <v>136</v>
      </c>
      <c r="J19" s="46">
        <f>'G-2'!J19+'G-3'!J19+'G-4'!J19</f>
        <v>168</v>
      </c>
      <c r="K19" s="46">
        <f>'G-2'!K19+'G-3'!K19+'G-4'!K19</f>
        <v>39</v>
      </c>
      <c r="L19" s="46">
        <f>'G-2'!L19+'G-3'!L19+'G-4'!L19</f>
        <v>8</v>
      </c>
      <c r="M19" s="6">
        <f t="shared" si="1"/>
        <v>334</v>
      </c>
      <c r="N19" s="2">
        <f>M16+M17+M18+M19</f>
        <v>1198.5</v>
      </c>
      <c r="O19" s="19" t="s">
        <v>16</v>
      </c>
      <c r="P19" s="46">
        <f>'G-2'!P19+'G-3'!P19+'G-4'!P19</f>
        <v>129</v>
      </c>
      <c r="Q19" s="46">
        <f>'G-2'!Q19+'G-3'!Q19+'G-4'!Q19</f>
        <v>153</v>
      </c>
      <c r="R19" s="46">
        <f>'G-2'!R19+'G-3'!R19+'G-4'!R19</f>
        <v>30</v>
      </c>
      <c r="S19" s="46">
        <f>'G-2'!S19+'G-3'!S19+'G-4'!S19</f>
        <v>8</v>
      </c>
      <c r="T19" s="6">
        <f t="shared" si="2"/>
        <v>297.5</v>
      </c>
      <c r="U19" s="2">
        <f t="shared" si="5"/>
        <v>1216.5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86</v>
      </c>
      <c r="C20" s="45">
        <f>'G-2'!C20+'G-3'!C20+'G-4'!C20</f>
        <v>135</v>
      </c>
      <c r="D20" s="45">
        <f>'G-2'!D20+'G-3'!D20+'G-4'!D20</f>
        <v>38</v>
      </c>
      <c r="E20" s="45">
        <f>'G-2'!E20+'G-3'!E20+'G-4'!E20</f>
        <v>8</v>
      </c>
      <c r="F20" s="8">
        <f t="shared" si="0"/>
        <v>274</v>
      </c>
      <c r="G20" s="35"/>
      <c r="H20" s="19" t="s">
        <v>24</v>
      </c>
      <c r="I20" s="46">
        <f>'G-2'!I20+'G-3'!I20+'G-4'!I20</f>
        <v>145</v>
      </c>
      <c r="J20" s="46">
        <f>'G-2'!J20+'G-3'!J20+'G-4'!J20</f>
        <v>158</v>
      </c>
      <c r="K20" s="46">
        <f>'G-2'!K20+'G-3'!K20+'G-4'!K20</f>
        <v>34</v>
      </c>
      <c r="L20" s="46">
        <f>'G-2'!L20+'G-3'!L20+'G-4'!L20</f>
        <v>11</v>
      </c>
      <c r="M20" s="8">
        <f t="shared" si="1"/>
        <v>326</v>
      </c>
      <c r="N20" s="2">
        <f>M17+M18+M19+M20</f>
        <v>1259.5</v>
      </c>
      <c r="O20" s="19" t="s">
        <v>45</v>
      </c>
      <c r="P20" s="46">
        <f>'G-2'!P20+'G-3'!P20+'G-4'!P20</f>
        <v>116</v>
      </c>
      <c r="Q20" s="46">
        <f>'G-2'!Q20+'G-3'!Q20+'G-4'!Q20</f>
        <v>148</v>
      </c>
      <c r="R20" s="46">
        <f>'G-2'!R20+'G-3'!R20+'G-4'!R20</f>
        <v>31</v>
      </c>
      <c r="S20" s="46">
        <f>'G-2'!S20+'G-3'!S20+'G-4'!S20</f>
        <v>6</v>
      </c>
      <c r="T20" s="8">
        <f t="shared" si="2"/>
        <v>283</v>
      </c>
      <c r="U20" s="2">
        <f t="shared" si="5"/>
        <v>1195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107</v>
      </c>
      <c r="C21" s="45">
        <f>'G-2'!C21+'G-3'!C21+'G-4'!C21</f>
        <v>128</v>
      </c>
      <c r="D21" s="45">
        <f>'G-2'!D21+'G-3'!D21+'G-4'!D21</f>
        <v>36</v>
      </c>
      <c r="E21" s="45">
        <f>'G-2'!E21+'G-3'!E21+'G-4'!E21</f>
        <v>13</v>
      </c>
      <c r="F21" s="6">
        <f t="shared" si="0"/>
        <v>286</v>
      </c>
      <c r="G21" s="36"/>
      <c r="H21" s="20" t="s">
        <v>25</v>
      </c>
      <c r="I21" s="46">
        <f>'G-2'!I21+'G-3'!I21+'G-4'!I21</f>
        <v>127</v>
      </c>
      <c r="J21" s="46">
        <f>'G-2'!J21+'G-3'!J21+'G-4'!J21</f>
        <v>191</v>
      </c>
      <c r="K21" s="46">
        <f>'G-2'!K21+'G-3'!K21+'G-4'!K21</f>
        <v>43</v>
      </c>
      <c r="L21" s="46">
        <f>'G-2'!L21+'G-3'!L21+'G-4'!L21</f>
        <v>13</v>
      </c>
      <c r="M21" s="6">
        <f t="shared" si="1"/>
        <v>373</v>
      </c>
      <c r="N21" s="2">
        <f>M18+M19+M20+M21</f>
        <v>1357.5</v>
      </c>
      <c r="O21" s="21" t="s">
        <v>46</v>
      </c>
      <c r="P21" s="47">
        <f>'G-2'!P21+'G-3'!P21+'G-4'!P21</f>
        <v>96</v>
      </c>
      <c r="Q21" s="47">
        <f>'G-2'!Q21+'G-3'!Q21+'G-4'!Q21</f>
        <v>153</v>
      </c>
      <c r="R21" s="47">
        <f>'G-2'!R21+'G-3'!R21+'G-4'!R21</f>
        <v>30</v>
      </c>
      <c r="S21" s="47">
        <f>'G-2'!S21+'G-3'!S21+'G-4'!S21</f>
        <v>6</v>
      </c>
      <c r="T21" s="7">
        <f t="shared" si="2"/>
        <v>276</v>
      </c>
      <c r="U21" s="3">
        <f t="shared" si="5"/>
        <v>1162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108</v>
      </c>
      <c r="C22" s="45">
        <f>'G-2'!C22+'G-3'!C22+'G-4'!C22</f>
        <v>166</v>
      </c>
      <c r="D22" s="45">
        <f>'G-2'!D22+'G-3'!D22+'G-4'!D22</f>
        <v>41</v>
      </c>
      <c r="E22" s="45">
        <f>'G-2'!E22+'G-3'!E22+'G-4'!E22</f>
        <v>14</v>
      </c>
      <c r="F22" s="6">
        <f t="shared" si="0"/>
        <v>337</v>
      </c>
      <c r="G22" s="2"/>
      <c r="H22" s="21" t="s">
        <v>26</v>
      </c>
      <c r="I22" s="46">
        <f>'G-2'!I22+'G-3'!I22+'G-4'!I22</f>
        <v>131</v>
      </c>
      <c r="J22" s="46">
        <f>'G-2'!J22+'G-3'!J22+'G-4'!J22</f>
        <v>214</v>
      </c>
      <c r="K22" s="46">
        <f>'G-2'!K22+'G-3'!K22+'G-4'!K22</f>
        <v>29</v>
      </c>
      <c r="L22" s="46">
        <f>'G-2'!L22+'G-3'!L22+'G-4'!L22</f>
        <v>8</v>
      </c>
      <c r="M22" s="6">
        <f t="shared" si="1"/>
        <v>357.5</v>
      </c>
      <c r="N22" s="3">
        <f>M19+M20+M21+M22</f>
        <v>1390.5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1719.5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1390.5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1353.5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38 X CARRERA 33</v>
      </c>
      <c r="D5" s="239"/>
      <c r="E5" s="239"/>
      <c r="F5" s="111"/>
      <c r="G5" s="112"/>
      <c r="H5" s="103" t="s">
        <v>53</v>
      </c>
      <c r="I5" s="240">
        <f>'G-2'!L5</f>
        <v>2601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42881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26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3</v>
      </c>
      <c r="C19" s="134"/>
      <c r="D19" s="123" t="s">
        <v>124</v>
      </c>
      <c r="E19" s="75">
        <v>3</v>
      </c>
      <c r="F19" s="75">
        <v>18</v>
      </c>
      <c r="G19" s="75">
        <v>0</v>
      </c>
      <c r="H19" s="75">
        <v>0</v>
      </c>
      <c r="I19" s="75">
        <f t="shared" si="0"/>
        <v>19.5</v>
      </c>
      <c r="J19" s="124">
        <f>IF(I19=0,"0,00",I19/SUM(I19:I21)*100)</f>
        <v>6.2101910828025479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32</v>
      </c>
      <c r="F20" s="126">
        <v>132</v>
      </c>
      <c r="G20" s="126">
        <v>65</v>
      </c>
      <c r="H20" s="126">
        <v>3</v>
      </c>
      <c r="I20" s="126">
        <f t="shared" si="0"/>
        <v>285.5</v>
      </c>
      <c r="J20" s="127">
        <f>IF(I20=0,"0,00",I20/SUM(I19:I21)*100)</f>
        <v>90.923566878980893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4</v>
      </c>
      <c r="F21" s="74">
        <v>7</v>
      </c>
      <c r="G21" s="74">
        <v>0</v>
      </c>
      <c r="H21" s="74">
        <v>0</v>
      </c>
      <c r="I21" s="130">
        <f t="shared" si="0"/>
        <v>9</v>
      </c>
      <c r="J21" s="131">
        <f>IF(I21=0,"0,00",I21/SUM(I19:I21)*100)</f>
        <v>2.8662420382165608</v>
      </c>
    </row>
    <row r="22" spans="1:10" x14ac:dyDescent="0.2">
      <c r="A22" s="220"/>
      <c r="B22" s="223"/>
      <c r="C22" s="132"/>
      <c r="D22" s="123" t="s">
        <v>124</v>
      </c>
      <c r="E22" s="75">
        <v>8</v>
      </c>
      <c r="F22" s="75">
        <v>29</v>
      </c>
      <c r="G22" s="75">
        <v>0</v>
      </c>
      <c r="H22" s="75">
        <v>2</v>
      </c>
      <c r="I22" s="75">
        <f t="shared" si="0"/>
        <v>38</v>
      </c>
      <c r="J22" s="124">
        <f>IF(I22=0,"0,00",I22/SUM(I22:I24)*100)</f>
        <v>10.453920220082532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50</v>
      </c>
      <c r="F23" s="126">
        <v>166</v>
      </c>
      <c r="G23" s="126">
        <v>59</v>
      </c>
      <c r="H23" s="126">
        <v>3</v>
      </c>
      <c r="I23" s="126">
        <f t="shared" si="0"/>
        <v>316.5</v>
      </c>
      <c r="J23" s="127">
        <f>IF(I23=0,"0,00",I23/SUM(I22:I24)*100)</f>
        <v>87.07015130674003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6</v>
      </c>
      <c r="F24" s="74">
        <v>6</v>
      </c>
      <c r="G24" s="74">
        <v>0</v>
      </c>
      <c r="H24" s="74">
        <v>0</v>
      </c>
      <c r="I24" s="130">
        <f t="shared" si="0"/>
        <v>9</v>
      </c>
      <c r="J24" s="131">
        <f>IF(I24=0,"0,00",I24/SUM(I22:I24)*100)</f>
        <v>2.4759284731774414</v>
      </c>
    </row>
    <row r="25" spans="1:10" x14ac:dyDescent="0.2">
      <c r="A25" s="220"/>
      <c r="B25" s="223"/>
      <c r="C25" s="132"/>
      <c r="D25" s="123" t="s">
        <v>124</v>
      </c>
      <c r="E25" s="75">
        <v>4</v>
      </c>
      <c r="F25" s="75">
        <v>19</v>
      </c>
      <c r="G25" s="75">
        <v>0</v>
      </c>
      <c r="H25" s="75">
        <v>0</v>
      </c>
      <c r="I25" s="75">
        <f t="shared" si="0"/>
        <v>21</v>
      </c>
      <c r="J25" s="124">
        <f>IF(I25=0,"0,00",I25/SUM(I25:I27)*100)</f>
        <v>6.9192751235584842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53</v>
      </c>
      <c r="F26" s="126">
        <v>127</v>
      </c>
      <c r="G26" s="126">
        <v>55</v>
      </c>
      <c r="H26" s="126">
        <v>5</v>
      </c>
      <c r="I26" s="126">
        <f t="shared" si="0"/>
        <v>276</v>
      </c>
      <c r="J26" s="127">
        <f>IF(I26=0,"0,00",I26/SUM(I25:I27)*100)</f>
        <v>90.939044481054367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3</v>
      </c>
      <c r="F27" s="74">
        <v>5</v>
      </c>
      <c r="G27" s="74">
        <v>0</v>
      </c>
      <c r="H27" s="74">
        <v>0</v>
      </c>
      <c r="I27" s="130">
        <f t="shared" ref="I27:I45" si="1">E27*0.5+F27+G27*2+H27*2.5</f>
        <v>6.5</v>
      </c>
      <c r="J27" s="131">
        <f>IF(I27=0,"0,00",I27/SUM(I25:I27)*100)</f>
        <v>2.1416803953871502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1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'G-3'!B20+'G-3'!B21</f>
        <v>67</v>
      </c>
      <c r="F29" s="126">
        <f>'G-3'!C20+'G-3'!C21</f>
        <v>64</v>
      </c>
      <c r="G29" s="126">
        <f>'G-3'!D20+'G-3'!D21</f>
        <v>0</v>
      </c>
      <c r="H29" s="126">
        <f>'G-3'!E20+'G-3'!E21</f>
        <v>4</v>
      </c>
      <c r="I29" s="126">
        <f t="shared" si="1"/>
        <v>107.5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1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1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'G-3'!I20+'G-3'!I21</f>
        <v>83</v>
      </c>
      <c r="F32" s="126">
        <f>'G-3'!J20+'G-3'!J21</f>
        <v>49</v>
      </c>
      <c r="G32" s="126">
        <f>'G-3'!K20+'G-3'!K21</f>
        <v>1</v>
      </c>
      <c r="H32" s="126">
        <f>'G-3'!L20+'G-3'!L21</f>
        <v>7</v>
      </c>
      <c r="I32" s="126">
        <f t="shared" si="1"/>
        <v>110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1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1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'G-3'!P19+'G-3'!P20</f>
        <v>78</v>
      </c>
      <c r="F35" s="126">
        <f>'G-3'!Q19+'G-3'!Q20</f>
        <v>40</v>
      </c>
      <c r="G35" s="126">
        <f>'G-3'!R19+'G-3'!R20</f>
        <v>1</v>
      </c>
      <c r="H35" s="126">
        <f>'G-3'!S19+'G-3'!S20</f>
        <v>3</v>
      </c>
      <c r="I35" s="126">
        <f t="shared" si="1"/>
        <v>88.5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1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1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116</v>
      </c>
      <c r="F38" s="126">
        <v>61</v>
      </c>
      <c r="G38" s="126">
        <v>0</v>
      </c>
      <c r="H38" s="126">
        <v>5</v>
      </c>
      <c r="I38" s="126">
        <f t="shared" si="1"/>
        <v>131.5</v>
      </c>
      <c r="J38" s="127">
        <f>IF(I38=0,"0,00",I38/SUM(I37:I39)*100)</f>
        <v>75.358166189111756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9</v>
      </c>
      <c r="F39" s="74">
        <v>14</v>
      </c>
      <c r="G39" s="74">
        <v>11</v>
      </c>
      <c r="H39" s="74">
        <v>1</v>
      </c>
      <c r="I39" s="130">
        <f t="shared" si="1"/>
        <v>43</v>
      </c>
      <c r="J39" s="131">
        <f>IF(I39=0,"0,00",I39/SUM(I37:I39)*100)</f>
        <v>24.641833810888254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105</v>
      </c>
      <c r="F41" s="126">
        <v>100</v>
      </c>
      <c r="G41" s="126">
        <v>0</v>
      </c>
      <c r="H41" s="126">
        <v>10</v>
      </c>
      <c r="I41" s="126">
        <f t="shared" si="1"/>
        <v>177.5</v>
      </c>
      <c r="J41" s="127">
        <f>IF(I41=0,"0,00",I41/SUM(I40:I42)*100)</f>
        <v>77.850877192982466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6</v>
      </c>
      <c r="F42" s="74">
        <v>14</v>
      </c>
      <c r="G42" s="74">
        <v>13</v>
      </c>
      <c r="H42" s="74">
        <v>3</v>
      </c>
      <c r="I42" s="130">
        <f t="shared" si="1"/>
        <v>50.5</v>
      </c>
      <c r="J42" s="131">
        <f>IF(I42=0,"0,00",I42/SUM(I40:I42)*100)</f>
        <v>22.149122807017545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126</v>
      </c>
      <c r="F44" s="126">
        <v>97</v>
      </c>
      <c r="G44" s="126">
        <v>0</v>
      </c>
      <c r="H44" s="126">
        <v>1</v>
      </c>
      <c r="I44" s="126">
        <f t="shared" si="1"/>
        <v>162.5</v>
      </c>
      <c r="J44" s="127">
        <f>IF(I44=0,"0,00",I44/SUM(I43:I45)*100)</f>
        <v>75.757575757575751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6</v>
      </c>
      <c r="F45" s="74">
        <v>15</v>
      </c>
      <c r="G45" s="74">
        <v>12</v>
      </c>
      <c r="H45" s="74">
        <v>4</v>
      </c>
      <c r="I45" s="135">
        <f t="shared" si="1"/>
        <v>52</v>
      </c>
      <c r="J45" s="131">
        <f>IF(I45=0,"0,00",I45/SUM(I43:I45)*100)</f>
        <v>24.242424242424242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I28" sqref="I2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38 X CARRERA 33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2601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42881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256.5</v>
      </c>
      <c r="C17" s="149">
        <f>'G-2'!F11</f>
        <v>285.5</v>
      </c>
      <c r="D17" s="149">
        <f>'G-2'!F12</f>
        <v>293.5</v>
      </c>
      <c r="E17" s="149">
        <f>'G-2'!F13</f>
        <v>221</v>
      </c>
      <c r="F17" s="149">
        <f>'G-2'!F14</f>
        <v>205</v>
      </c>
      <c r="G17" s="149">
        <f>'G-2'!F15</f>
        <v>197.5</v>
      </c>
      <c r="H17" s="149">
        <f>'G-2'!F16</f>
        <v>219</v>
      </c>
      <c r="I17" s="149">
        <f>'G-2'!F17</f>
        <v>190</v>
      </c>
      <c r="J17" s="149">
        <f>'G-2'!F18</f>
        <v>167.5</v>
      </c>
      <c r="K17" s="149">
        <f>'G-2'!F19</f>
        <v>195.5</v>
      </c>
      <c r="L17" s="150"/>
      <c r="M17" s="149">
        <f>'G-2'!F20</f>
        <v>148.5</v>
      </c>
      <c r="N17" s="149">
        <f>'G-2'!F21</f>
        <v>147</v>
      </c>
      <c r="O17" s="149">
        <f>'G-2'!F22</f>
        <v>166.5</v>
      </c>
      <c r="P17" s="149">
        <f>'G-2'!M10</f>
        <v>153</v>
      </c>
      <c r="Q17" s="149">
        <f>'G-2'!M11</f>
        <v>148.5</v>
      </c>
      <c r="R17" s="149">
        <f>'G-2'!M12</f>
        <v>137.5</v>
      </c>
      <c r="S17" s="149">
        <f>'G-2'!M13</f>
        <v>139</v>
      </c>
      <c r="T17" s="149">
        <f>'G-2'!M14</f>
        <v>115.5</v>
      </c>
      <c r="U17" s="149">
        <f>'G-2'!M15</f>
        <v>146</v>
      </c>
      <c r="V17" s="149">
        <f>'G-2'!M16</f>
        <v>149</v>
      </c>
      <c r="W17" s="149">
        <f>'G-2'!M17</f>
        <v>161</v>
      </c>
      <c r="X17" s="149">
        <f>'G-2'!M18</f>
        <v>175.5</v>
      </c>
      <c r="Y17" s="149">
        <f>'G-2'!M19</f>
        <v>181.5</v>
      </c>
      <c r="Z17" s="149">
        <f>'G-2'!M20</f>
        <v>187</v>
      </c>
      <c r="AA17" s="149">
        <f>'G-2'!M21</f>
        <v>195.5</v>
      </c>
      <c r="AB17" s="149">
        <f>'G-2'!M22</f>
        <v>167</v>
      </c>
      <c r="AC17" s="150"/>
      <c r="AD17" s="149">
        <f>'G-2'!T10</f>
        <v>192.5</v>
      </c>
      <c r="AE17" s="149">
        <f>'G-2'!T11</f>
        <v>221.5</v>
      </c>
      <c r="AF17" s="149">
        <f>'G-2'!T12</f>
        <v>183.5</v>
      </c>
      <c r="AG17" s="149">
        <f>'G-2'!T13</f>
        <v>174.5</v>
      </c>
      <c r="AH17" s="149">
        <f>'G-2'!T14</f>
        <v>173.5</v>
      </c>
      <c r="AI17" s="149">
        <f>'G-2'!T15</f>
        <v>187.5</v>
      </c>
      <c r="AJ17" s="149">
        <f>'G-2'!T16</f>
        <v>158</v>
      </c>
      <c r="AK17" s="149">
        <f>'G-2'!T17</f>
        <v>145.5</v>
      </c>
      <c r="AL17" s="149">
        <f>'G-2'!T18</f>
        <v>163.5</v>
      </c>
      <c r="AM17" s="149">
        <f>'G-2'!T19</f>
        <v>159</v>
      </c>
      <c r="AN17" s="149">
        <f>'G-2'!T20</f>
        <v>134.5</v>
      </c>
      <c r="AO17" s="149">
        <f>'G-2'!T21</f>
        <v>136</v>
      </c>
      <c r="AP17" s="101"/>
      <c r="AQ17" s="101"/>
      <c r="AR17" s="101"/>
      <c r="AS17" s="101"/>
      <c r="AT17" s="101"/>
      <c r="AU17" s="101">
        <f t="shared" ref="AU17:BA17" si="6">E18</f>
        <v>1056.5</v>
      </c>
      <c r="AV17" s="101">
        <f t="shared" si="6"/>
        <v>1005</v>
      </c>
      <c r="AW17" s="101">
        <f t="shared" si="6"/>
        <v>917</v>
      </c>
      <c r="AX17" s="101">
        <f t="shared" si="6"/>
        <v>842.5</v>
      </c>
      <c r="AY17" s="101">
        <f t="shared" si="6"/>
        <v>811.5</v>
      </c>
      <c r="AZ17" s="101">
        <f t="shared" si="6"/>
        <v>774</v>
      </c>
      <c r="BA17" s="101">
        <f t="shared" si="6"/>
        <v>772</v>
      </c>
      <c r="BB17" s="101"/>
      <c r="BC17" s="101"/>
      <c r="BD17" s="101"/>
      <c r="BE17" s="101">
        <f t="shared" ref="BE17:BQ17" si="7">P18</f>
        <v>615</v>
      </c>
      <c r="BF17" s="101">
        <f t="shared" si="7"/>
        <v>615</v>
      </c>
      <c r="BG17" s="101">
        <f t="shared" si="7"/>
        <v>605.5</v>
      </c>
      <c r="BH17" s="101">
        <f t="shared" si="7"/>
        <v>578</v>
      </c>
      <c r="BI17" s="101">
        <f t="shared" si="7"/>
        <v>540.5</v>
      </c>
      <c r="BJ17" s="101">
        <f t="shared" si="7"/>
        <v>538</v>
      </c>
      <c r="BK17" s="101">
        <f t="shared" si="7"/>
        <v>549.5</v>
      </c>
      <c r="BL17" s="101">
        <f t="shared" si="7"/>
        <v>571.5</v>
      </c>
      <c r="BM17" s="101">
        <f t="shared" si="7"/>
        <v>631.5</v>
      </c>
      <c r="BN17" s="101">
        <f t="shared" si="7"/>
        <v>667</v>
      </c>
      <c r="BO17" s="101">
        <f t="shared" si="7"/>
        <v>705</v>
      </c>
      <c r="BP17" s="101">
        <f t="shared" si="7"/>
        <v>739.5</v>
      </c>
      <c r="BQ17" s="101">
        <f t="shared" si="7"/>
        <v>731</v>
      </c>
      <c r="BR17" s="101"/>
      <c r="BS17" s="101"/>
      <c r="BT17" s="101"/>
      <c r="BU17" s="101">
        <f t="shared" ref="BU17:CC17" si="8">AG18</f>
        <v>772</v>
      </c>
      <c r="BV17" s="101">
        <f t="shared" si="8"/>
        <v>753</v>
      </c>
      <c r="BW17" s="101">
        <f t="shared" si="8"/>
        <v>719</v>
      </c>
      <c r="BX17" s="101">
        <f t="shared" si="8"/>
        <v>693.5</v>
      </c>
      <c r="BY17" s="101">
        <f t="shared" si="8"/>
        <v>664.5</v>
      </c>
      <c r="BZ17" s="101">
        <f t="shared" si="8"/>
        <v>654.5</v>
      </c>
      <c r="CA17" s="101">
        <f t="shared" si="8"/>
        <v>626</v>
      </c>
      <c r="CB17" s="101">
        <f t="shared" si="8"/>
        <v>602.5</v>
      </c>
      <c r="CC17" s="101">
        <f t="shared" si="8"/>
        <v>593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1056.5</v>
      </c>
      <c r="F18" s="149">
        <f t="shared" ref="F18:K18" si="9">C17+D17+E17+F17</f>
        <v>1005</v>
      </c>
      <c r="G18" s="149">
        <f t="shared" si="9"/>
        <v>917</v>
      </c>
      <c r="H18" s="149">
        <f t="shared" si="9"/>
        <v>842.5</v>
      </c>
      <c r="I18" s="149">
        <f t="shared" si="9"/>
        <v>811.5</v>
      </c>
      <c r="J18" s="149">
        <f t="shared" si="9"/>
        <v>774</v>
      </c>
      <c r="K18" s="149">
        <f t="shared" si="9"/>
        <v>772</v>
      </c>
      <c r="L18" s="150"/>
      <c r="M18" s="149"/>
      <c r="N18" s="149"/>
      <c r="O18" s="149"/>
      <c r="P18" s="149">
        <f>M17+N17+O17+P17</f>
        <v>615</v>
      </c>
      <c r="Q18" s="149">
        <f t="shared" ref="Q18:AB18" si="10">N17+O17+P17+Q17</f>
        <v>615</v>
      </c>
      <c r="R18" s="149">
        <f t="shared" si="10"/>
        <v>605.5</v>
      </c>
      <c r="S18" s="149">
        <f t="shared" si="10"/>
        <v>578</v>
      </c>
      <c r="T18" s="149">
        <f t="shared" si="10"/>
        <v>540.5</v>
      </c>
      <c r="U18" s="149">
        <f t="shared" si="10"/>
        <v>538</v>
      </c>
      <c r="V18" s="149">
        <f t="shared" si="10"/>
        <v>549.5</v>
      </c>
      <c r="W18" s="149">
        <f t="shared" si="10"/>
        <v>571.5</v>
      </c>
      <c r="X18" s="149">
        <f t="shared" si="10"/>
        <v>631.5</v>
      </c>
      <c r="Y18" s="149">
        <f t="shared" si="10"/>
        <v>667</v>
      </c>
      <c r="Z18" s="149">
        <f t="shared" si="10"/>
        <v>705</v>
      </c>
      <c r="AA18" s="149">
        <f t="shared" si="10"/>
        <v>739.5</v>
      </c>
      <c r="AB18" s="149">
        <f t="shared" si="10"/>
        <v>731</v>
      </c>
      <c r="AC18" s="150"/>
      <c r="AD18" s="149"/>
      <c r="AE18" s="149"/>
      <c r="AF18" s="149"/>
      <c r="AG18" s="149">
        <f>AD17+AE17+AF17+AG17</f>
        <v>772</v>
      </c>
      <c r="AH18" s="149">
        <f t="shared" ref="AH18:AO18" si="11">AE17+AF17+AG17+AH17</f>
        <v>753</v>
      </c>
      <c r="AI18" s="149">
        <f t="shared" si="11"/>
        <v>719</v>
      </c>
      <c r="AJ18" s="149">
        <f t="shared" si="11"/>
        <v>693.5</v>
      </c>
      <c r="AK18" s="149">
        <f t="shared" si="11"/>
        <v>664.5</v>
      </c>
      <c r="AL18" s="149">
        <f t="shared" si="11"/>
        <v>654.5</v>
      </c>
      <c r="AM18" s="149">
        <f t="shared" si="11"/>
        <v>626</v>
      </c>
      <c r="AN18" s="149">
        <f t="shared" si="11"/>
        <v>602.5</v>
      </c>
      <c r="AO18" s="149">
        <f t="shared" si="11"/>
        <v>593</v>
      </c>
      <c r="AP18" s="101"/>
      <c r="AQ18" s="101"/>
      <c r="AR18" s="101"/>
      <c r="AS18" s="101"/>
      <c r="AT18" s="101"/>
      <c r="AU18" s="101">
        <f t="shared" ref="AU18:BA18" si="12">E28</f>
        <v>414.5</v>
      </c>
      <c r="AV18" s="101">
        <f t="shared" si="12"/>
        <v>413</v>
      </c>
      <c r="AW18" s="101">
        <f t="shared" si="12"/>
        <v>387.5</v>
      </c>
      <c r="AX18" s="101">
        <f t="shared" si="12"/>
        <v>387</v>
      </c>
      <c r="AY18" s="101">
        <f t="shared" si="12"/>
        <v>386.5</v>
      </c>
      <c r="AZ18" s="101">
        <f t="shared" si="12"/>
        <v>376</v>
      </c>
      <c r="BA18" s="101">
        <f t="shared" si="12"/>
        <v>367</v>
      </c>
      <c r="BB18" s="101"/>
      <c r="BC18" s="101"/>
      <c r="BD18" s="101"/>
      <c r="BE18" s="101">
        <f t="shared" ref="BE18:BQ18" si="13">P28</f>
        <v>347.5</v>
      </c>
      <c r="BF18" s="101">
        <f t="shared" si="13"/>
        <v>374</v>
      </c>
      <c r="BG18" s="101">
        <f t="shared" si="13"/>
        <v>412</v>
      </c>
      <c r="BH18" s="101">
        <f t="shared" si="13"/>
        <v>393</v>
      </c>
      <c r="BI18" s="101">
        <f t="shared" si="13"/>
        <v>373.5</v>
      </c>
      <c r="BJ18" s="101">
        <f t="shared" si="13"/>
        <v>342</v>
      </c>
      <c r="BK18" s="101">
        <f t="shared" si="13"/>
        <v>292</v>
      </c>
      <c r="BL18" s="101">
        <f t="shared" si="13"/>
        <v>290</v>
      </c>
      <c r="BM18" s="101">
        <f t="shared" si="13"/>
        <v>322</v>
      </c>
      <c r="BN18" s="101">
        <f t="shared" si="13"/>
        <v>343.5</v>
      </c>
      <c r="BO18" s="101">
        <f t="shared" si="13"/>
        <v>362</v>
      </c>
      <c r="BP18" s="101">
        <f t="shared" si="13"/>
        <v>409</v>
      </c>
      <c r="BQ18" s="101">
        <f t="shared" si="13"/>
        <v>438</v>
      </c>
      <c r="BR18" s="101"/>
      <c r="BS18" s="101"/>
      <c r="BT18" s="101"/>
      <c r="BU18" s="101">
        <f t="shared" ref="BU18:CC18" si="14">AG28</f>
        <v>352.5</v>
      </c>
      <c r="BV18" s="101">
        <f t="shared" si="14"/>
        <v>374</v>
      </c>
      <c r="BW18" s="101">
        <f t="shared" si="14"/>
        <v>385.5</v>
      </c>
      <c r="BX18" s="101">
        <f t="shared" si="14"/>
        <v>394</v>
      </c>
      <c r="BY18" s="101">
        <f t="shared" si="14"/>
        <v>412.5</v>
      </c>
      <c r="BZ18" s="101">
        <f t="shared" si="14"/>
        <v>413</v>
      </c>
      <c r="CA18" s="101">
        <f t="shared" si="14"/>
        <v>408</v>
      </c>
      <c r="CB18" s="101">
        <f t="shared" si="14"/>
        <v>411</v>
      </c>
      <c r="CC18" s="101">
        <f t="shared" si="14"/>
        <v>401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6.2101910828025478E-2</v>
      </c>
      <c r="E19" s="152"/>
      <c r="F19" s="152" t="s">
        <v>107</v>
      </c>
      <c r="G19" s="153">
        <f>DIRECCIONALIDAD!J20/100</f>
        <v>0.90923566878980888</v>
      </c>
      <c r="H19" s="152"/>
      <c r="I19" s="152" t="s">
        <v>108</v>
      </c>
      <c r="J19" s="153">
        <f>DIRECCIONALIDAD!J21/100</f>
        <v>2.8662420382165609E-2</v>
      </c>
      <c r="K19" s="154"/>
      <c r="L19" s="148"/>
      <c r="M19" s="151"/>
      <c r="N19" s="152"/>
      <c r="O19" s="152" t="s">
        <v>106</v>
      </c>
      <c r="P19" s="153">
        <f>DIRECCIONALIDAD!J22/100</f>
        <v>0.10453920220082531</v>
      </c>
      <c r="Q19" s="152"/>
      <c r="R19" s="152"/>
      <c r="S19" s="152"/>
      <c r="T19" s="152" t="s">
        <v>107</v>
      </c>
      <c r="U19" s="153">
        <f>DIRECCIONALIDAD!J23/100</f>
        <v>0.87070151306740029</v>
      </c>
      <c r="V19" s="152"/>
      <c r="W19" s="152"/>
      <c r="X19" s="152"/>
      <c r="Y19" s="152" t="s">
        <v>108</v>
      </c>
      <c r="Z19" s="153">
        <f>DIRECCIONALIDAD!J24/100</f>
        <v>2.4759284731774415E-2</v>
      </c>
      <c r="AA19" s="152"/>
      <c r="AB19" s="154"/>
      <c r="AC19" s="148"/>
      <c r="AD19" s="151"/>
      <c r="AE19" s="152" t="s">
        <v>106</v>
      </c>
      <c r="AF19" s="153">
        <f>DIRECCIONALIDAD!J25/100</f>
        <v>6.919275123558484E-2</v>
      </c>
      <c r="AG19" s="152"/>
      <c r="AH19" s="152"/>
      <c r="AI19" s="152"/>
      <c r="AJ19" s="152" t="s">
        <v>107</v>
      </c>
      <c r="AK19" s="153">
        <f>DIRECCIONALIDAD!J26/100</f>
        <v>0.90939044481054365</v>
      </c>
      <c r="AL19" s="152"/>
      <c r="AM19" s="152"/>
      <c r="AN19" s="152" t="s">
        <v>108</v>
      </c>
      <c r="AO19" s="155">
        <f>DIRECCIONALIDAD!J27/100</f>
        <v>2.1416803953871501E-2</v>
      </c>
      <c r="AP19" s="92"/>
      <c r="AQ19" s="92"/>
      <c r="AR19" s="92"/>
      <c r="AS19" s="92"/>
      <c r="AT19" s="92"/>
      <c r="AU19" s="92">
        <f t="shared" ref="AU19:BA19" si="15">E23</f>
        <v>248.5</v>
      </c>
      <c r="AV19" s="92">
        <f t="shared" si="15"/>
        <v>253</v>
      </c>
      <c r="AW19" s="92">
        <f t="shared" si="15"/>
        <v>249</v>
      </c>
      <c r="AX19" s="92">
        <f t="shared" si="15"/>
        <v>248.5</v>
      </c>
      <c r="AY19" s="92">
        <f t="shared" si="15"/>
        <v>247.5</v>
      </c>
      <c r="AZ19" s="92">
        <f t="shared" si="15"/>
        <v>255.5</v>
      </c>
      <c r="BA19" s="92">
        <f t="shared" si="15"/>
        <v>259</v>
      </c>
      <c r="BB19" s="92"/>
      <c r="BC19" s="92"/>
      <c r="BD19" s="92"/>
      <c r="BE19" s="92">
        <f t="shared" ref="BE19:BQ19" si="16">P23</f>
        <v>246</v>
      </c>
      <c r="BF19" s="92">
        <f t="shared" si="16"/>
        <v>236</v>
      </c>
      <c r="BG19" s="92">
        <f t="shared" si="16"/>
        <v>227.5</v>
      </c>
      <c r="BH19" s="92">
        <f t="shared" si="16"/>
        <v>196</v>
      </c>
      <c r="BI19" s="92">
        <f t="shared" si="16"/>
        <v>171.5</v>
      </c>
      <c r="BJ19" s="92">
        <f t="shared" si="16"/>
        <v>176</v>
      </c>
      <c r="BK19" s="92">
        <f t="shared" si="16"/>
        <v>173.5</v>
      </c>
      <c r="BL19" s="92">
        <f t="shared" si="16"/>
        <v>169.5</v>
      </c>
      <c r="BM19" s="92">
        <f t="shared" si="16"/>
        <v>172</v>
      </c>
      <c r="BN19" s="92">
        <f t="shared" si="16"/>
        <v>188</v>
      </c>
      <c r="BO19" s="92">
        <f t="shared" si="16"/>
        <v>192.5</v>
      </c>
      <c r="BP19" s="92">
        <f t="shared" si="16"/>
        <v>209</v>
      </c>
      <c r="BQ19" s="92">
        <f t="shared" si="16"/>
        <v>221.5</v>
      </c>
      <c r="BR19" s="92"/>
      <c r="BS19" s="92"/>
      <c r="BT19" s="92"/>
      <c r="BU19" s="92">
        <f t="shared" ref="BU19:CC19" si="17">AG23</f>
        <v>215.5</v>
      </c>
      <c r="BV19" s="92">
        <f t="shared" si="17"/>
        <v>226.5</v>
      </c>
      <c r="BW19" s="92">
        <f t="shared" si="17"/>
        <v>229</v>
      </c>
      <c r="BX19" s="92">
        <f t="shared" si="17"/>
        <v>216</v>
      </c>
      <c r="BY19" s="92">
        <f t="shared" si="17"/>
        <v>206</v>
      </c>
      <c r="BZ19" s="92">
        <f t="shared" si="17"/>
        <v>192</v>
      </c>
      <c r="CA19" s="92">
        <f t="shared" si="17"/>
        <v>182.5</v>
      </c>
      <c r="CB19" s="92">
        <f t="shared" si="17"/>
        <v>181.5</v>
      </c>
      <c r="CC19" s="92">
        <f t="shared" si="17"/>
        <v>168</v>
      </c>
    </row>
    <row r="20" spans="1:81" ht="16.5" customHeight="1" x14ac:dyDescent="0.2">
      <c r="A20" s="160" t="s">
        <v>152</v>
      </c>
      <c r="B20" s="161">
        <f>MAX(B18:K18)</f>
        <v>1056.5</v>
      </c>
      <c r="C20" s="152" t="s">
        <v>106</v>
      </c>
      <c r="D20" s="162">
        <f>+B20*D19</f>
        <v>65.610668789808912</v>
      </c>
      <c r="E20" s="152"/>
      <c r="F20" s="152" t="s">
        <v>107</v>
      </c>
      <c r="G20" s="162">
        <f>+B20*G19</f>
        <v>960.60748407643314</v>
      </c>
      <c r="H20" s="152"/>
      <c r="I20" s="152" t="s">
        <v>108</v>
      </c>
      <c r="J20" s="162">
        <f>+B20*J19</f>
        <v>30.281847133757967</v>
      </c>
      <c r="K20" s="154"/>
      <c r="L20" s="148"/>
      <c r="M20" s="161">
        <f>MAX(M18:AB18)</f>
        <v>739.5</v>
      </c>
      <c r="N20" s="152"/>
      <c r="O20" s="152" t="s">
        <v>106</v>
      </c>
      <c r="P20" s="163">
        <f>+M20*P19</f>
        <v>77.306740027510315</v>
      </c>
      <c r="Q20" s="152"/>
      <c r="R20" s="152"/>
      <c r="S20" s="152"/>
      <c r="T20" s="152" t="s">
        <v>107</v>
      </c>
      <c r="U20" s="163">
        <f>+M20*U19</f>
        <v>643.88376891334246</v>
      </c>
      <c r="V20" s="152"/>
      <c r="W20" s="152"/>
      <c r="X20" s="152"/>
      <c r="Y20" s="152" t="s">
        <v>108</v>
      </c>
      <c r="Z20" s="163">
        <f>+M20*Z19</f>
        <v>18.309491059147181</v>
      </c>
      <c r="AA20" s="152"/>
      <c r="AB20" s="154"/>
      <c r="AC20" s="148"/>
      <c r="AD20" s="161">
        <f>MAX(AD18:AO18)</f>
        <v>772</v>
      </c>
      <c r="AE20" s="152" t="s">
        <v>106</v>
      </c>
      <c r="AF20" s="162">
        <f>+AD20*AF19</f>
        <v>53.416803953871494</v>
      </c>
      <c r="AG20" s="152"/>
      <c r="AH20" s="152"/>
      <c r="AI20" s="152"/>
      <c r="AJ20" s="152" t="s">
        <v>107</v>
      </c>
      <c r="AK20" s="162">
        <f>+AD20*AK19</f>
        <v>702.04942339373974</v>
      </c>
      <c r="AL20" s="152"/>
      <c r="AM20" s="152"/>
      <c r="AN20" s="152" t="s">
        <v>108</v>
      </c>
      <c r="AO20" s="164">
        <f>+AD20*AO19</f>
        <v>16.533772652388798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1719.5</v>
      </c>
      <c r="AV21" s="92">
        <f t="shared" si="18"/>
        <v>1671</v>
      </c>
      <c r="AW21" s="92">
        <f t="shared" si="18"/>
        <v>1553.5</v>
      </c>
      <c r="AX21" s="92">
        <f t="shared" si="18"/>
        <v>1478</v>
      </c>
      <c r="AY21" s="92">
        <f t="shared" si="18"/>
        <v>1445.5</v>
      </c>
      <c r="AZ21" s="92">
        <f t="shared" si="18"/>
        <v>1405.5</v>
      </c>
      <c r="BA21" s="92">
        <f t="shared" si="18"/>
        <v>1398</v>
      </c>
      <c r="BB21" s="92"/>
      <c r="BC21" s="92"/>
      <c r="BD21" s="92"/>
      <c r="BE21" s="92">
        <f t="shared" ref="BE21:BQ21" si="19">P33</f>
        <v>1208.5</v>
      </c>
      <c r="BF21" s="92">
        <f t="shared" si="19"/>
        <v>1225</v>
      </c>
      <c r="BG21" s="92">
        <f t="shared" si="19"/>
        <v>1245</v>
      </c>
      <c r="BH21" s="92">
        <f t="shared" si="19"/>
        <v>1167</v>
      </c>
      <c r="BI21" s="92">
        <f t="shared" si="19"/>
        <v>1085.5</v>
      </c>
      <c r="BJ21" s="92">
        <f t="shared" si="19"/>
        <v>1056</v>
      </c>
      <c r="BK21" s="92">
        <f t="shared" si="19"/>
        <v>1015</v>
      </c>
      <c r="BL21" s="92">
        <f t="shared" si="19"/>
        <v>1031</v>
      </c>
      <c r="BM21" s="92">
        <f t="shared" si="19"/>
        <v>1125.5</v>
      </c>
      <c r="BN21" s="92">
        <f t="shared" si="19"/>
        <v>1198.5</v>
      </c>
      <c r="BO21" s="92">
        <f t="shared" si="19"/>
        <v>1259.5</v>
      </c>
      <c r="BP21" s="92">
        <f t="shared" si="19"/>
        <v>1357.5</v>
      </c>
      <c r="BQ21" s="92">
        <f t="shared" si="19"/>
        <v>1390.5</v>
      </c>
      <c r="BR21" s="92"/>
      <c r="BS21" s="92"/>
      <c r="BT21" s="92"/>
      <c r="BU21" s="92">
        <f t="shared" ref="BU21:CC21" si="20">AG33</f>
        <v>1340</v>
      </c>
      <c r="BV21" s="92">
        <f t="shared" si="20"/>
        <v>1353.5</v>
      </c>
      <c r="BW21" s="92">
        <f t="shared" si="20"/>
        <v>1333.5</v>
      </c>
      <c r="BX21" s="92">
        <f t="shared" si="20"/>
        <v>1303.5</v>
      </c>
      <c r="BY21" s="92">
        <f t="shared" si="20"/>
        <v>1283</v>
      </c>
      <c r="BZ21" s="92">
        <f t="shared" si="20"/>
        <v>1259.5</v>
      </c>
      <c r="CA21" s="92">
        <f t="shared" si="20"/>
        <v>1216.5</v>
      </c>
      <c r="CB21" s="92">
        <f t="shared" si="20"/>
        <v>1195</v>
      </c>
      <c r="CC21" s="92">
        <f t="shared" si="20"/>
        <v>1162</v>
      </c>
    </row>
    <row r="22" spans="1:81" ht="16.5" customHeight="1" x14ac:dyDescent="0.2">
      <c r="A22" s="100" t="s">
        <v>103</v>
      </c>
      <c r="B22" s="149">
        <f>'G-3'!F10</f>
        <v>57</v>
      </c>
      <c r="C22" s="149">
        <f>'G-3'!F11</f>
        <v>68.5</v>
      </c>
      <c r="D22" s="149">
        <f>'G-3'!F12</f>
        <v>59</v>
      </c>
      <c r="E22" s="149">
        <f>'G-3'!F13</f>
        <v>64</v>
      </c>
      <c r="F22" s="149">
        <f>'G-3'!F14</f>
        <v>61.5</v>
      </c>
      <c r="G22" s="149">
        <f>'G-3'!F15</f>
        <v>64.5</v>
      </c>
      <c r="H22" s="149">
        <f>'G-3'!F16</f>
        <v>58.5</v>
      </c>
      <c r="I22" s="149">
        <f>'G-3'!F17</f>
        <v>63</v>
      </c>
      <c r="J22" s="149">
        <f>'G-3'!F18</f>
        <v>69.5</v>
      </c>
      <c r="K22" s="149">
        <f>'G-3'!F19</f>
        <v>68</v>
      </c>
      <c r="L22" s="150"/>
      <c r="M22" s="149">
        <f>'G-3'!F20</f>
        <v>48</v>
      </c>
      <c r="N22" s="149">
        <f>'G-3'!F21</f>
        <v>59.5</v>
      </c>
      <c r="O22" s="149">
        <f>'G-3'!F22</f>
        <v>76</v>
      </c>
      <c r="P22" s="149">
        <f>'G-3'!M10</f>
        <v>62.5</v>
      </c>
      <c r="Q22" s="149">
        <f>'G-3'!M11</f>
        <v>38</v>
      </c>
      <c r="R22" s="149">
        <f>'G-3'!M12</f>
        <v>51</v>
      </c>
      <c r="S22" s="149">
        <f>'G-3'!M13</f>
        <v>44.5</v>
      </c>
      <c r="T22" s="149">
        <f>'G-3'!M14</f>
        <v>38</v>
      </c>
      <c r="U22" s="149">
        <f>'G-3'!M15</f>
        <v>42.5</v>
      </c>
      <c r="V22" s="149">
        <f>'G-3'!M16</f>
        <v>48.5</v>
      </c>
      <c r="W22" s="149">
        <f>'G-3'!M17</f>
        <v>40.5</v>
      </c>
      <c r="X22" s="149">
        <f>'G-3'!M18</f>
        <v>40.5</v>
      </c>
      <c r="Y22" s="149">
        <f>'G-3'!M19</f>
        <v>58.5</v>
      </c>
      <c r="Z22" s="149">
        <f>'G-3'!M20</f>
        <v>53</v>
      </c>
      <c r="AA22" s="149">
        <f>'G-3'!M21</f>
        <v>57</v>
      </c>
      <c r="AB22" s="149">
        <f>'G-3'!M22</f>
        <v>53</v>
      </c>
      <c r="AC22" s="150"/>
      <c r="AD22" s="149">
        <f>'G-3'!T10</f>
        <v>46</v>
      </c>
      <c r="AE22" s="149">
        <f>'G-3'!T11</f>
        <v>51</v>
      </c>
      <c r="AF22" s="149">
        <f>'G-3'!T12</f>
        <v>58.5</v>
      </c>
      <c r="AG22" s="149">
        <f>'G-3'!T13</f>
        <v>60</v>
      </c>
      <c r="AH22" s="149">
        <f>'G-3'!T14</f>
        <v>57</v>
      </c>
      <c r="AI22" s="149">
        <f>'G-3'!T15</f>
        <v>53.5</v>
      </c>
      <c r="AJ22" s="149">
        <f>'G-3'!T16</f>
        <v>45.5</v>
      </c>
      <c r="AK22" s="149">
        <f>'G-3'!T17</f>
        <v>50</v>
      </c>
      <c r="AL22" s="149">
        <f>'G-3'!T18</f>
        <v>43</v>
      </c>
      <c r="AM22" s="149">
        <f>'G-3'!T19</f>
        <v>44</v>
      </c>
      <c r="AN22" s="149">
        <f>'G-3'!T20</f>
        <v>44.5</v>
      </c>
      <c r="AO22" s="149">
        <f>'G-3'!T21</f>
        <v>36.5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248.5</v>
      </c>
      <c r="F23" s="149">
        <f t="shared" ref="F23:K23" si="21">C22+D22+E22+F22</f>
        <v>253</v>
      </c>
      <c r="G23" s="149">
        <f t="shared" si="21"/>
        <v>249</v>
      </c>
      <c r="H23" s="149">
        <f t="shared" si="21"/>
        <v>248.5</v>
      </c>
      <c r="I23" s="149">
        <f t="shared" si="21"/>
        <v>247.5</v>
      </c>
      <c r="J23" s="149">
        <f t="shared" si="21"/>
        <v>255.5</v>
      </c>
      <c r="K23" s="149">
        <f t="shared" si="21"/>
        <v>259</v>
      </c>
      <c r="L23" s="150"/>
      <c r="M23" s="149"/>
      <c r="N23" s="149"/>
      <c r="O23" s="149"/>
      <c r="P23" s="149">
        <f>M22+N22+O22+P22</f>
        <v>246</v>
      </c>
      <c r="Q23" s="149">
        <f t="shared" ref="Q23:AB23" si="22">N22+O22+P22+Q22</f>
        <v>236</v>
      </c>
      <c r="R23" s="149">
        <f t="shared" si="22"/>
        <v>227.5</v>
      </c>
      <c r="S23" s="149">
        <f t="shared" si="22"/>
        <v>196</v>
      </c>
      <c r="T23" s="149">
        <f t="shared" si="22"/>
        <v>171.5</v>
      </c>
      <c r="U23" s="149">
        <f t="shared" si="22"/>
        <v>176</v>
      </c>
      <c r="V23" s="149">
        <f t="shared" si="22"/>
        <v>173.5</v>
      </c>
      <c r="W23" s="149">
        <f t="shared" si="22"/>
        <v>169.5</v>
      </c>
      <c r="X23" s="149">
        <f t="shared" si="22"/>
        <v>172</v>
      </c>
      <c r="Y23" s="149">
        <f t="shared" si="22"/>
        <v>188</v>
      </c>
      <c r="Z23" s="149">
        <f t="shared" si="22"/>
        <v>192.5</v>
      </c>
      <c r="AA23" s="149">
        <f t="shared" si="22"/>
        <v>209</v>
      </c>
      <c r="AB23" s="149">
        <f t="shared" si="22"/>
        <v>221.5</v>
      </c>
      <c r="AC23" s="150"/>
      <c r="AD23" s="149"/>
      <c r="AE23" s="149"/>
      <c r="AF23" s="149"/>
      <c r="AG23" s="149">
        <f>AD22+AE22+AF22+AG22</f>
        <v>215.5</v>
      </c>
      <c r="AH23" s="149">
        <f t="shared" ref="AH23:AO23" si="23">AE22+AF22+AG22+AH22</f>
        <v>226.5</v>
      </c>
      <c r="AI23" s="149">
        <f t="shared" si="23"/>
        <v>229</v>
      </c>
      <c r="AJ23" s="149">
        <f t="shared" si="23"/>
        <v>216</v>
      </c>
      <c r="AK23" s="149">
        <f t="shared" si="23"/>
        <v>206</v>
      </c>
      <c r="AL23" s="149">
        <f t="shared" si="23"/>
        <v>192</v>
      </c>
      <c r="AM23" s="149">
        <f t="shared" si="23"/>
        <v>182.5</v>
      </c>
      <c r="AN23" s="149">
        <f t="shared" si="23"/>
        <v>181.5</v>
      </c>
      <c r="AO23" s="149">
        <f t="shared" si="23"/>
        <v>168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259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259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246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246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229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229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92.5</v>
      </c>
      <c r="C27" s="149">
        <f>'G-4'!F11</f>
        <v>118</v>
      </c>
      <c r="D27" s="149">
        <f>'G-4'!F12</f>
        <v>92</v>
      </c>
      <c r="E27" s="149">
        <f>'G-4'!F13</f>
        <v>112</v>
      </c>
      <c r="F27" s="149">
        <f>'G-4'!F14</f>
        <v>91</v>
      </c>
      <c r="G27" s="149">
        <f>'G-4'!F15</f>
        <v>92.5</v>
      </c>
      <c r="H27" s="149">
        <f>'G-4'!F16</f>
        <v>91.5</v>
      </c>
      <c r="I27" s="149">
        <f>'G-4'!F17</f>
        <v>111.5</v>
      </c>
      <c r="J27" s="149">
        <f>'G-4'!F18</f>
        <v>80.5</v>
      </c>
      <c r="K27" s="149">
        <f>'G-4'!F19</f>
        <v>83.5</v>
      </c>
      <c r="L27" s="150"/>
      <c r="M27" s="149">
        <f>'G-4'!F20</f>
        <v>77.5</v>
      </c>
      <c r="N27" s="149">
        <f>'G-4'!F21</f>
        <v>79.5</v>
      </c>
      <c r="O27" s="149">
        <f>'G-4'!F22</f>
        <v>94.5</v>
      </c>
      <c r="P27" s="149">
        <f>'G-4'!M10</f>
        <v>96</v>
      </c>
      <c r="Q27" s="149">
        <f>'G-4'!M11</f>
        <v>104</v>
      </c>
      <c r="R27" s="149">
        <f>'G-4'!M12</f>
        <v>117.5</v>
      </c>
      <c r="S27" s="149">
        <f>'G-4'!M13</f>
        <v>75.5</v>
      </c>
      <c r="T27" s="149">
        <f>'G-4'!M14</f>
        <v>76.5</v>
      </c>
      <c r="U27" s="149">
        <f>'G-4'!M15</f>
        <v>72.5</v>
      </c>
      <c r="V27" s="149">
        <f>'G-4'!M16</f>
        <v>67.5</v>
      </c>
      <c r="W27" s="149">
        <f>'G-4'!M17</f>
        <v>73.5</v>
      </c>
      <c r="X27" s="149">
        <f>'G-4'!M18</f>
        <v>108.5</v>
      </c>
      <c r="Y27" s="149">
        <f>'G-4'!M19</f>
        <v>94</v>
      </c>
      <c r="Z27" s="149">
        <f>'G-4'!M20</f>
        <v>86</v>
      </c>
      <c r="AA27" s="149">
        <f>'G-4'!M21</f>
        <v>120.5</v>
      </c>
      <c r="AB27" s="149">
        <f>'G-4'!M22</f>
        <v>137.5</v>
      </c>
      <c r="AC27" s="150"/>
      <c r="AD27" s="149">
        <f>'G-4'!T10</f>
        <v>77</v>
      </c>
      <c r="AE27" s="149">
        <f>'G-4'!T11</f>
        <v>88</v>
      </c>
      <c r="AF27" s="149">
        <f>'G-4'!T12</f>
        <v>92.5</v>
      </c>
      <c r="AG27" s="149">
        <f>'G-4'!T13</f>
        <v>95</v>
      </c>
      <c r="AH27" s="149">
        <f>'G-4'!T14</f>
        <v>98.5</v>
      </c>
      <c r="AI27" s="149">
        <f>'G-4'!T15</f>
        <v>99.5</v>
      </c>
      <c r="AJ27" s="149">
        <f>'G-4'!T16</f>
        <v>101</v>
      </c>
      <c r="AK27" s="149">
        <f>'G-4'!T17</f>
        <v>113.5</v>
      </c>
      <c r="AL27" s="149">
        <f>'G-4'!T18</f>
        <v>99</v>
      </c>
      <c r="AM27" s="149">
        <f>'G-4'!T19</f>
        <v>94.5</v>
      </c>
      <c r="AN27" s="149">
        <f>'G-4'!T20</f>
        <v>104</v>
      </c>
      <c r="AO27" s="149">
        <f>'G-4'!T21</f>
        <v>103.5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414.5</v>
      </c>
      <c r="F28" s="149">
        <f t="shared" ref="F28:K28" si="24">C27+D27+E27+F27</f>
        <v>413</v>
      </c>
      <c r="G28" s="149">
        <f t="shared" si="24"/>
        <v>387.5</v>
      </c>
      <c r="H28" s="149">
        <f t="shared" si="24"/>
        <v>387</v>
      </c>
      <c r="I28" s="149">
        <f t="shared" si="24"/>
        <v>386.5</v>
      </c>
      <c r="J28" s="149">
        <f t="shared" si="24"/>
        <v>376</v>
      </c>
      <c r="K28" s="149">
        <f t="shared" si="24"/>
        <v>367</v>
      </c>
      <c r="L28" s="150"/>
      <c r="M28" s="149"/>
      <c r="N28" s="149"/>
      <c r="O28" s="149"/>
      <c r="P28" s="149">
        <f>M27+N27+O27+P27</f>
        <v>347.5</v>
      </c>
      <c r="Q28" s="149">
        <f t="shared" ref="Q28:AB28" si="25">N27+O27+P27+Q27</f>
        <v>374</v>
      </c>
      <c r="R28" s="149">
        <f t="shared" si="25"/>
        <v>412</v>
      </c>
      <c r="S28" s="149">
        <f t="shared" si="25"/>
        <v>393</v>
      </c>
      <c r="T28" s="149">
        <f t="shared" si="25"/>
        <v>373.5</v>
      </c>
      <c r="U28" s="149">
        <f t="shared" si="25"/>
        <v>342</v>
      </c>
      <c r="V28" s="149">
        <f t="shared" si="25"/>
        <v>292</v>
      </c>
      <c r="W28" s="149">
        <f t="shared" si="25"/>
        <v>290</v>
      </c>
      <c r="X28" s="149">
        <f t="shared" si="25"/>
        <v>322</v>
      </c>
      <c r="Y28" s="149">
        <f t="shared" si="25"/>
        <v>343.5</v>
      </c>
      <c r="Z28" s="149">
        <f t="shared" si="25"/>
        <v>362</v>
      </c>
      <c r="AA28" s="149">
        <f t="shared" si="25"/>
        <v>409</v>
      </c>
      <c r="AB28" s="149">
        <f t="shared" si="25"/>
        <v>438</v>
      </c>
      <c r="AC28" s="150"/>
      <c r="AD28" s="149"/>
      <c r="AE28" s="149"/>
      <c r="AF28" s="149"/>
      <c r="AG28" s="149">
        <f>AD27+AE27+AF27+AG27</f>
        <v>352.5</v>
      </c>
      <c r="AH28" s="149">
        <f t="shared" ref="AH28:AO28" si="26">AE27+AF27+AG27+AH27</f>
        <v>374</v>
      </c>
      <c r="AI28" s="149">
        <f t="shared" si="26"/>
        <v>385.5</v>
      </c>
      <c r="AJ28" s="149">
        <f t="shared" si="26"/>
        <v>394</v>
      </c>
      <c r="AK28" s="149">
        <f t="shared" si="26"/>
        <v>412.5</v>
      </c>
      <c r="AL28" s="149">
        <f t="shared" si="26"/>
        <v>413</v>
      </c>
      <c r="AM28" s="149">
        <f t="shared" si="26"/>
        <v>408</v>
      </c>
      <c r="AN28" s="149">
        <f t="shared" si="26"/>
        <v>411</v>
      </c>
      <c r="AO28" s="149">
        <f t="shared" si="26"/>
        <v>401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0.75358166189111753</v>
      </c>
      <c r="H29" s="152"/>
      <c r="I29" s="152" t="s">
        <v>108</v>
      </c>
      <c r="J29" s="153">
        <f>DIRECCIONALIDAD!J39/100</f>
        <v>0.24641833810888256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0.77850877192982471</v>
      </c>
      <c r="V29" s="152"/>
      <c r="W29" s="152"/>
      <c r="X29" s="152"/>
      <c r="Y29" s="152" t="s">
        <v>108</v>
      </c>
      <c r="Z29" s="153">
        <f>DIRECCIONALIDAD!J42/100</f>
        <v>0.22149122807017543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0.75757575757575746</v>
      </c>
      <c r="AL29" s="152"/>
      <c r="AM29" s="152"/>
      <c r="AN29" s="152" t="s">
        <v>108</v>
      </c>
      <c r="AO29" s="155">
        <f>DIRECCIONALIDAD!J45/100</f>
        <v>0.24242424242424243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414.5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312.35959885386819</v>
      </c>
      <c r="H30" s="152"/>
      <c r="I30" s="152" t="s">
        <v>108</v>
      </c>
      <c r="J30" s="162">
        <f>+B30*J29</f>
        <v>102.14040114613182</v>
      </c>
      <c r="K30" s="154"/>
      <c r="L30" s="148"/>
      <c r="M30" s="161">
        <f>MAX(M28:AB28)</f>
        <v>438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340.98684210526324</v>
      </c>
      <c r="V30" s="152"/>
      <c r="W30" s="152"/>
      <c r="X30" s="152"/>
      <c r="Y30" s="152" t="s">
        <v>108</v>
      </c>
      <c r="Z30" s="163">
        <f>+M30*Z29</f>
        <v>97.013157894736835</v>
      </c>
      <c r="AA30" s="152"/>
      <c r="AB30" s="154"/>
      <c r="AC30" s="148"/>
      <c r="AD30" s="161">
        <f>MAX(AD28:AO28)</f>
        <v>413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312.87878787878782</v>
      </c>
      <c r="AL30" s="152"/>
      <c r="AM30" s="152"/>
      <c r="AN30" s="152" t="s">
        <v>108</v>
      </c>
      <c r="AO30" s="164">
        <f>+AD30*AO29</f>
        <v>100.12121212121212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406</v>
      </c>
      <c r="C32" s="149">
        <f t="shared" ref="C32:K32" si="27">C13+C17+C22+C27</f>
        <v>472</v>
      </c>
      <c r="D32" s="149">
        <f t="shared" si="27"/>
        <v>444.5</v>
      </c>
      <c r="E32" s="149">
        <f t="shared" si="27"/>
        <v>397</v>
      </c>
      <c r="F32" s="149">
        <f t="shared" si="27"/>
        <v>357.5</v>
      </c>
      <c r="G32" s="149">
        <f t="shared" si="27"/>
        <v>354.5</v>
      </c>
      <c r="H32" s="149">
        <f t="shared" si="27"/>
        <v>369</v>
      </c>
      <c r="I32" s="149">
        <f t="shared" si="27"/>
        <v>364.5</v>
      </c>
      <c r="J32" s="149">
        <f t="shared" si="27"/>
        <v>317.5</v>
      </c>
      <c r="K32" s="149">
        <f t="shared" si="27"/>
        <v>347</v>
      </c>
      <c r="L32" s="150"/>
      <c r="M32" s="149">
        <f>M13+M17+M22+M27</f>
        <v>274</v>
      </c>
      <c r="N32" s="149">
        <f t="shared" ref="N32:AB32" si="28">N13+N17+N22+N27</f>
        <v>286</v>
      </c>
      <c r="O32" s="149">
        <f t="shared" si="28"/>
        <v>337</v>
      </c>
      <c r="P32" s="149">
        <f t="shared" si="28"/>
        <v>311.5</v>
      </c>
      <c r="Q32" s="149">
        <f t="shared" si="28"/>
        <v>290.5</v>
      </c>
      <c r="R32" s="149">
        <f t="shared" si="28"/>
        <v>306</v>
      </c>
      <c r="S32" s="149">
        <f t="shared" si="28"/>
        <v>259</v>
      </c>
      <c r="T32" s="149">
        <f t="shared" si="28"/>
        <v>230</v>
      </c>
      <c r="U32" s="149">
        <f t="shared" si="28"/>
        <v>261</v>
      </c>
      <c r="V32" s="149">
        <f t="shared" si="28"/>
        <v>265</v>
      </c>
      <c r="W32" s="149">
        <f t="shared" si="28"/>
        <v>275</v>
      </c>
      <c r="X32" s="149">
        <f t="shared" si="28"/>
        <v>324.5</v>
      </c>
      <c r="Y32" s="149">
        <f t="shared" si="28"/>
        <v>334</v>
      </c>
      <c r="Z32" s="149">
        <f t="shared" si="28"/>
        <v>326</v>
      </c>
      <c r="AA32" s="149">
        <f t="shared" si="28"/>
        <v>373</v>
      </c>
      <c r="AB32" s="149">
        <f t="shared" si="28"/>
        <v>357.5</v>
      </c>
      <c r="AC32" s="150"/>
      <c r="AD32" s="149">
        <f>AD13+AD17+AD22+AD27</f>
        <v>315.5</v>
      </c>
      <c r="AE32" s="149">
        <f t="shared" ref="AE32:AO32" si="29">AE13+AE17+AE22+AE27</f>
        <v>360.5</v>
      </c>
      <c r="AF32" s="149">
        <f t="shared" si="29"/>
        <v>334.5</v>
      </c>
      <c r="AG32" s="149">
        <f t="shared" si="29"/>
        <v>329.5</v>
      </c>
      <c r="AH32" s="149">
        <f t="shared" si="29"/>
        <v>329</v>
      </c>
      <c r="AI32" s="149">
        <f t="shared" si="29"/>
        <v>340.5</v>
      </c>
      <c r="AJ32" s="149">
        <f t="shared" si="29"/>
        <v>304.5</v>
      </c>
      <c r="AK32" s="149">
        <f t="shared" si="29"/>
        <v>309</v>
      </c>
      <c r="AL32" s="149">
        <f t="shared" si="29"/>
        <v>305.5</v>
      </c>
      <c r="AM32" s="149">
        <f t="shared" si="29"/>
        <v>297.5</v>
      </c>
      <c r="AN32" s="149">
        <f t="shared" si="29"/>
        <v>283</v>
      </c>
      <c r="AO32" s="149">
        <f t="shared" si="29"/>
        <v>276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1719.5</v>
      </c>
      <c r="F33" s="149">
        <f t="shared" ref="F33:K33" si="30">C32+D32+E32+F32</f>
        <v>1671</v>
      </c>
      <c r="G33" s="149">
        <f t="shared" si="30"/>
        <v>1553.5</v>
      </c>
      <c r="H33" s="149">
        <f t="shared" si="30"/>
        <v>1478</v>
      </c>
      <c r="I33" s="149">
        <f t="shared" si="30"/>
        <v>1445.5</v>
      </c>
      <c r="J33" s="149">
        <f t="shared" si="30"/>
        <v>1405.5</v>
      </c>
      <c r="K33" s="149">
        <f t="shared" si="30"/>
        <v>1398</v>
      </c>
      <c r="L33" s="150"/>
      <c r="M33" s="149"/>
      <c r="N33" s="149"/>
      <c r="O33" s="149"/>
      <c r="P33" s="149">
        <f>M32+N32+O32+P32</f>
        <v>1208.5</v>
      </c>
      <c r="Q33" s="149">
        <f t="shared" ref="Q33:AB33" si="31">N32+O32+P32+Q32</f>
        <v>1225</v>
      </c>
      <c r="R33" s="149">
        <f t="shared" si="31"/>
        <v>1245</v>
      </c>
      <c r="S33" s="149">
        <f t="shared" si="31"/>
        <v>1167</v>
      </c>
      <c r="T33" s="149">
        <f t="shared" si="31"/>
        <v>1085.5</v>
      </c>
      <c r="U33" s="149">
        <f t="shared" si="31"/>
        <v>1056</v>
      </c>
      <c r="V33" s="149">
        <f t="shared" si="31"/>
        <v>1015</v>
      </c>
      <c r="W33" s="149">
        <f t="shared" si="31"/>
        <v>1031</v>
      </c>
      <c r="X33" s="149">
        <f t="shared" si="31"/>
        <v>1125.5</v>
      </c>
      <c r="Y33" s="149">
        <f t="shared" si="31"/>
        <v>1198.5</v>
      </c>
      <c r="Z33" s="149">
        <f t="shared" si="31"/>
        <v>1259.5</v>
      </c>
      <c r="AA33" s="149">
        <f t="shared" si="31"/>
        <v>1357.5</v>
      </c>
      <c r="AB33" s="149">
        <f t="shared" si="31"/>
        <v>1390.5</v>
      </c>
      <c r="AC33" s="150"/>
      <c r="AD33" s="149"/>
      <c r="AE33" s="149"/>
      <c r="AF33" s="149"/>
      <c r="AG33" s="149">
        <f>AD32+AE32+AF32+AG32</f>
        <v>1340</v>
      </c>
      <c r="AH33" s="149">
        <f t="shared" ref="AH33:AO33" si="32">AE32+AF32+AG32+AH32</f>
        <v>1353.5</v>
      </c>
      <c r="AI33" s="149">
        <f t="shared" si="32"/>
        <v>1333.5</v>
      </c>
      <c r="AJ33" s="149">
        <f t="shared" si="32"/>
        <v>1303.5</v>
      </c>
      <c r="AK33" s="149">
        <f t="shared" si="32"/>
        <v>1283</v>
      </c>
      <c r="AL33" s="149">
        <f t="shared" si="32"/>
        <v>1259.5</v>
      </c>
      <c r="AM33" s="149">
        <f t="shared" si="32"/>
        <v>1216.5</v>
      </c>
      <c r="AN33" s="149">
        <f t="shared" si="32"/>
        <v>1195</v>
      </c>
      <c r="AO33" s="149">
        <f t="shared" si="32"/>
        <v>1162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2016-08-05T21:50:44Z</cp:lastPrinted>
  <dcterms:created xsi:type="dcterms:W3CDTF">1998-04-02T13:38:56Z</dcterms:created>
  <dcterms:modified xsi:type="dcterms:W3CDTF">2017-06-08T22:07:55Z</dcterms:modified>
</cp:coreProperties>
</file>